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Hanzlova" reservationPassword="0"/>
  <workbookPr/>
  <bookViews>
    <workbookView xWindow="240" yWindow="120" windowWidth="14940" windowHeight="9225" activeTab="0"/>
  </bookViews>
  <sheets>
    <sheet name="III_23915" sheetId="1" r:id="rId1"/>
  </sheets>
  <definedNames/>
  <calcPr/>
  <webPublishing/>
</workbook>
</file>

<file path=xl/sharedStrings.xml><?xml version="1.0" encoding="utf-8"?>
<sst xmlns="http://schemas.openxmlformats.org/spreadsheetml/2006/main" count="999" uniqueCount="412">
  <si>
    <t>ASPE10</t>
  </si>
  <si>
    <t>S</t>
  </si>
  <si>
    <t>Firma: Firma</t>
  </si>
  <si>
    <t>Soupis prací objektu</t>
  </si>
  <si>
    <t xml:space="preserve">Stavba: </t>
  </si>
  <si>
    <t>120 074</t>
  </si>
  <si>
    <t>III/23915 Dřínov - Drchkov</t>
  </si>
  <si>
    <t>O</t>
  </si>
  <si>
    <t>Rozpočet:</t>
  </si>
  <si>
    <t>0,00</t>
  </si>
  <si>
    <t>15,00</t>
  </si>
  <si>
    <t>21,00</t>
  </si>
  <si>
    <t>3</t>
  </si>
  <si>
    <t>2</t>
  </si>
  <si>
    <t>III/23915</t>
  </si>
  <si>
    <t>Dřínov - Drchkov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</si>
  <si>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</si>
  <si>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</si>
  <si>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</si>
  <si>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</si>
  <si>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</si>
  <si>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</si>
  <si>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</si>
  <si>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</si>
  <si>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</si>
  <si>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</si>
  <si>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</si>
  <si>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</si>
  <si>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</si>
  <si>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</si>
  <si>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</si>
  <si>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</si>
  <si>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</si>
  <si>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</si>
  <si>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</si>
  <si>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</si>
  <si>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</t>
  </si>
  <si>
    <t>R</t>
  </si>
  <si>
    <t>ULOŽENÍ ODPADU ZE STAVBY NA SKLÁDKU S OPRÁVNĚNÍM K OPĚTOVNÉMU VYUŽITÍ - RECYKLAČNÍ STŘEDISKO</t>
  </si>
  <si>
    <t>T</t>
  </si>
  <si>
    <t>PP</t>
  </si>
  <si>
    <t>17 01 01 - BETON z vybouraných konstrukcí (obrubníky, propusty, panely a jiné) 
17 09 04 - Směsné stavební a demoliční odpady neuvedené pod čísly 17 09 01, 17 09 02 a 17 09 03 
propustky</t>
  </si>
  <si>
    <t>VV</t>
  </si>
  <si>
    <t>15*(3,14*0,3*0,3-3,14*0,25*0,25)*2,4=3,109 [A]   DN 500 
85*(3,14*0,25*0,25-3,14*0,2*0,2)*2,4=14,413 [B]  DN 400 
14*(3,14*0,19*0,19-3,14*0,15*0,15)*2,4=1,435 [C]   DN 300 
Celkem: A+B+C=18,957 [D]</t>
  </si>
  <si>
    <t>TS</t>
  </si>
  <si>
    <t>Náklad na uložení do recyklačního střediska či na skládku s oprávněním k opětovnému využítí dodaného typu odpadu.  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</si>
  <si>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014103</t>
  </si>
  <si>
    <t>POPLATKY ZA LIKVIDACI ODPADŮ NEKONTAMINOVANÝCH - 17 05 04  KAMENNÁ SUŤ</t>
  </si>
  <si>
    <t>17 05 04 - Zemina a kamení neuvedené pod číslem 17 05 03 
nepotřebný výkopek - zemina, drny, kamení - nevhodný materiál pro další použí na této stavbě 
dle pol. 933128 a 17120</t>
  </si>
  <si>
    <t>11,2*2,0=22,400 [A] 
((1476+537)-1905,75)*2,0=214,500 [B]   přebytek dle pol. 11332+11314  při využití materiálu ze stavby do AZ 
Celkem: A+B=236,900 [C]</t>
  </si>
  <si>
    <t>014202</t>
  </si>
  <si>
    <t/>
  </si>
  <si>
    <t>POPLATKY ZA ZEMNÍK -ZEMINA</t>
  </si>
  <si>
    <t>do AZ - položka bude čerpána po souhlasu investora při nevyužití materiálu ze stavby dle pol. 11314 a 11332</t>
  </si>
  <si>
    <t>1905,75*2,0=3 811,500 [A]</t>
  </si>
  <si>
    <t>zahrnuje veškeré poplatky majiteli zemníku související s nákupem zeminy (nikoliv s otvírkou zemníku)</t>
  </si>
  <si>
    <t>014212</t>
  </si>
  <si>
    <t>POPLATKY ZA ZEMNÍK - ORNICE</t>
  </si>
  <si>
    <t>471*1,9=894,900 [A]</t>
  </si>
  <si>
    <t>015111</t>
  </si>
  <si>
    <t>POPLATKY ZA LIKVIDACI ODPADŮ NEKONTAMINOVANÝCH - 17 05 04  VYTĚŽENÉ ZEMINY A HORNINY -  I. TŘÍDA TĚŽITELNOSTI</t>
  </si>
  <si>
    <t>5429*0,25*1,9=2 578,775 [A]   z čištění příkopů 
314*1,9=596,600 [B]       z čištění krajnic 
(10*0,4*0,2)*1,9=1,520 [C]    z čištění propustků 
(2103,146-147,441)*1,9=3 715,840 [D]    dle pol. 17120 s odečtením materiálu pro zásyp z MDP dle pol. 17411 
Celkem: A+B+C+D=6 892,735 [E]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</si>
  <si>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541/2020 Sb., o nakládání s odpady, v platném znění.</t>
  </si>
  <si>
    <t>02710</t>
  </si>
  <si>
    <t>POMOC PRÁCE ZŘÍZ NEBO ZAJIŠŤ OBJÍŽĎKY A PŘÍSTUP CESTY</t>
  </si>
  <si>
    <t>KPL</t>
  </si>
  <si>
    <t>Oprava objízdných tras + DIO 
Preliminářová položka. 
Bude fakturováno podle skutečnosti.</t>
  </si>
  <si>
    <t>zahrnuje veškeré náklady spojené s objednatelem požadovanými zařízeními</t>
  </si>
  <si>
    <t>7</t>
  </si>
  <si>
    <t>02730</t>
  </si>
  <si>
    <t>POMOC PRÁCE ZŘÍZ NEBO ZAJIŠŤ OCHRANU INŽENÝRSKÝCH SÍTÍ</t>
  </si>
  <si>
    <t>ochrana dotčených IS</t>
  </si>
  <si>
    <t>8</t>
  </si>
  <si>
    <t>02910</t>
  </si>
  <si>
    <t>OSTATNÍ POŽADAVKY - ZEMĚMĚŘIČSKÁ MĚŘENÍ</t>
  </si>
  <si>
    <t>Vytyčovací práce v průběhu stavby</t>
  </si>
  <si>
    <t>zahrnuje veškeré náklady spojené s objednatelem požadovanými pracemi,  
- pro stanovení orientační investorské ceny určete jednotkovou cenu jako 1% odhadované ceny stavby</t>
  </si>
  <si>
    <t>029113</t>
  </si>
  <si>
    <t>a</t>
  </si>
  <si>
    <t>OSTATNÍ POŽADAVKY - GEODETICKÉ ZAMĚŘENÍ - CELKY</t>
  </si>
  <si>
    <t>KUS</t>
  </si>
  <si>
    <t>Geodetické práce před výstavbou - Zaměření před stavbou a polohové a výškové vytyčení podzemních vedení IS dle projektové dokumentace 
Před zahájením realizačních prací je nutno všechny inženýrské sítě „vypípat“, vytyčit a řádně označit např. kolíky nebo reflexní páskou. Vytyčení je potřeba ověřit u příslušných správců či vlastníků inženýrských sítí.</t>
  </si>
  <si>
    <t>zahrnuje veškeré náklady spojené s objednatelem požadovanými pracemi</t>
  </si>
  <si>
    <t>b</t>
  </si>
  <si>
    <t>Geodetické práce po výstavbě - zaměření skutečného provedení stavby (předání investorovi digitálně i v tištěné podobě)</t>
  </si>
  <si>
    <t>11</t>
  </si>
  <si>
    <t>02940</t>
  </si>
  <si>
    <t>OSTATNÍ POŽADAVKY - VYPRACOVÁNÍ DOKUMENTACE</t>
  </si>
  <si>
    <t>provedení pasportizace sousedních budov a oplocení dotčených stavbou před a po stavbě, včetně zdokumentování jejich stavu pro eliminaci případných škod na budovách, oplocení, atd. vlivem stavebních prací.</t>
  </si>
  <si>
    <t>12</t>
  </si>
  <si>
    <t>02943</t>
  </si>
  <si>
    <t>OSTATNÍ POŽADAVKY - VYPRACOVÁNÍ RDS</t>
  </si>
  <si>
    <t>DIGITÁLNÍ I PAPÍROVÁ VERZE</t>
  </si>
  <si>
    <t>13</t>
  </si>
  <si>
    <t>02944</t>
  </si>
  <si>
    <t>OSTAT POŽADAVKY - DOKUMENTACE SKUTEČ PROVEDENÍ</t>
  </si>
  <si>
    <t>14</t>
  </si>
  <si>
    <t>02945</t>
  </si>
  <si>
    <t>OSTAT POŽADAVKY - GEOMETRICKÝ PLÁN</t>
  </si>
  <si>
    <t>vyhotovení geometrického plánu pro oddělení pozemků</t>
  </si>
  <si>
    <t>položka zahrnuje:        
- přípravu podkladů, vyhotovení žádosti pro vklad na katastrální úřad 
- polní práce spojené s vyhotovením geometrického plánu 
- výpočetní a grafické kancelářské práce 
- úřední ověření výsledného elaborátu 
- schválení návrhu vkladu do katastru nemovitostí příslušným katastrálním úřadem</t>
  </si>
  <si>
    <t>15</t>
  </si>
  <si>
    <t>029511</t>
  </si>
  <si>
    <t>OSTATNÍ POŽADAVKY - POSUDKY A KONTROLY</t>
  </si>
  <si>
    <t>položka se souhlasem investora  
kamerová prohlídka stávající kanalizace po dokončení přípojek nových vpustí</t>
  </si>
  <si>
    <t>16</t>
  </si>
  <si>
    <t>02991</t>
  </si>
  <si>
    <t>OSTATNÍ POŽADAVKY - INFORMAČNÍ TABULE</t>
  </si>
  <si>
    <t>Informační a omluvná tabule - 2 kusy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</si>
  <si>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</si>
  <si>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17</t>
  </si>
  <si>
    <t>03100</t>
  </si>
  <si>
    <t>ZAŘÍZENÍ STAVENIŠTĚ - ZŘÍZENÍ, PROVOZ, DEMONTÁŽ</t>
  </si>
  <si>
    <t>vč. zřízení plochy pro recyklaci a pro mezideponii</t>
  </si>
  <si>
    <t>zahrnuje objednatelem povolené náklady na pořízení (event. pronájem), provozování, udržování a likvidaci zhotovitelova zařízení</t>
  </si>
  <si>
    <t>Zemní práce</t>
  </si>
  <si>
    <t>18</t>
  </si>
  <si>
    <t>11314</t>
  </si>
  <si>
    <t>ODSTRANĚNÍ KRYTU ZPEVNĚNÝCH PLOCH S CEMENTOVÝM POJIVEM</t>
  </si>
  <si>
    <t>M3</t>
  </si>
  <si>
    <t>PM - lze využít ke zvýšení mocnosti konstrukce pro vrstvu RS CA v extravilánové části trasy, případně do AZ v intravilánu.  
(3357m3 dle pol. 567505 a 537m3 do AZ)</t>
  </si>
  <si>
    <t>3894=3 894,000 [A]    dle př. řezů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</si>
  <si>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</si>
  <si>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19</t>
  </si>
  <si>
    <t>11332</t>
  </si>
  <si>
    <t>ODSTRANĚNÍ PODKLADŮ ZPEVNĚNÝCH PLOCH Z KAMENIVA NESTMELENÉHO</t>
  </si>
  <si>
    <t>zůstane na stavbě pro využití do stavby, je vč. uložení na mezideponii. 
bude fakturováno dle skutečnosti a řešeno doměrkami na konci stavby</t>
  </si>
  <si>
    <t>1476=1 476,000 [A]</t>
  </si>
  <si>
    <t>20</t>
  </si>
  <si>
    <t>11372</t>
  </si>
  <si>
    <t>FRÉZOVÁNÍ ZPEVNĚNÝCH PLOCH ASFALTOVÝCH</t>
  </si>
  <si>
    <t>lze využít do RS CA v extravilánu dle diagnostiky 
bude fakturováno dle skutečnosti a řešeno doměrkami na konci stavby 
vč. úklid staveniště+prašnost při stavebních prací (zkrápění)</t>
  </si>
  <si>
    <t>712=712,000 [A]</t>
  </si>
  <si>
    <t>21</t>
  </si>
  <si>
    <t>113763</t>
  </si>
  <si>
    <t>FRÉZOVÁNÍ DRÁŽKY PRŮŘEZU DO 300MM2 V ASFALTOVÉ VOZOVCE</t>
  </si>
  <si>
    <t>M</t>
  </si>
  <si>
    <t>řezání asf. vozovky u napojení na ZÚ a na KÚ a u všech asfalt. sjezdů 
vč. úklid staveniště+prašnost při stavebních prací (zkrápění)</t>
  </si>
  <si>
    <t>140=140,000 [A]   dle situace 
3140=3 140,000 [B]   dle délky trasy - podélná spára 
Celkem: A+B=3 280,000 [C]</t>
  </si>
  <si>
    <t>Položka zahrnuje veškerou manipulaci s vybouranou sutí a s vybouranými hmotami vč. uložení na skládku.</t>
  </si>
  <si>
    <t>22</t>
  </si>
  <si>
    <t>122738</t>
  </si>
  <si>
    <t>ODKOPÁVKY A PROKOPÁVKY OBECNÉ TŘ. I, ODVOZ DO 20KM</t>
  </si>
  <si>
    <t>odkop pro AZ dle pol. 17130 
vč. odvozu na skládku</t>
  </si>
  <si>
    <t>1905,75=1 905,750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</si>
  <si>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</si>
  <si>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23</t>
  </si>
  <si>
    <t>12573</t>
  </si>
  <si>
    <t>VYKOPÁVKY ZE ZEMNÍKŮ A SKLÁDEK TŘ. I</t>
  </si>
  <si>
    <t>nakopání a dovoz z mezideponie pro zásyp propustku</t>
  </si>
  <si>
    <t>147,441=147,441 [A]   dle pol. 17411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</si>
  <si>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</si>
  <si>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24</t>
  </si>
  <si>
    <t>125838</t>
  </si>
  <si>
    <t>VYKOPÁVKY ZE ZEMNÍKŮ A SKLÁDEK TŘ. II, ODVOZ DO 20KM</t>
  </si>
  <si>
    <t>zemina vhodná do AZ a ornice ze zemníku 
bude fakturováno dle skutečnosti a využití materiálu z pol. 11314 a řešeno doměrkami na konci stavby</t>
  </si>
  <si>
    <t>1905,75=1 905,750 [A]    dle pol. 17130 - AZ 
3140*0,15=471,000 [B]   dle pol. 18222 - ornice 
(117,546+79,85)-147,441=49,955 [C]   přebytek z hloubení jam a rýh - odvoz na skládku 
Celkem: A+B+C=2 426,705 [D]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</si>
  <si>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</si>
  <si>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25</t>
  </si>
  <si>
    <t>12920</t>
  </si>
  <si>
    <t>ČIŠTĚNÍ KRAJNIC OD NÁNOSU</t>
  </si>
  <si>
    <t>bude fakturováno dle skutečnosti a řešeno doměrkami na konci stavby 
vč. úklid staveniště+prašnost při stavebních prací (zkrápění)</t>
  </si>
  <si>
    <t>3140*0,5*2*0,10=314,000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</si>
  <si>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</si>
  <si>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26</t>
  </si>
  <si>
    <t>12931</t>
  </si>
  <si>
    <t>ČIŠTĚNÍ PŘÍKOPŮ OD NÁNOSU DO 0,25M3/M</t>
  </si>
  <si>
    <t>bude fakturováno dle skutečnosti a řešeno doměrkami na konci stavby</t>
  </si>
  <si>
    <t>vlevo:   111+511+472+191+80+383+163+793=2 704,000 [A] 
vpravo:  118+511+461+156+108+1371=2 725,000 [B] 
Celkem: A+B=5 429,000 [C]</t>
  </si>
  <si>
    <t>27</t>
  </si>
  <si>
    <t>129946</t>
  </si>
  <si>
    <t>ČIŠTĚNÍ POTRUBÍ DN DO 400MM</t>
  </si>
  <si>
    <t>10=10,000 [A]</t>
  </si>
  <si>
    <t>28</t>
  </si>
  <si>
    <t>13173</t>
  </si>
  <si>
    <t>HLOUBENÍ JAM ZAPAŽ I NEPAŽ TŘ. I</t>
  </si>
  <si>
    <t>14,3*8,22=117,546 [A]   výkop pro propust DN 1200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</si>
  <si>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</si>
  <si>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29</t>
  </si>
  <si>
    <t>13273</t>
  </si>
  <si>
    <t>HLOUBENÍ RÝH ŠÍŘ DO 2M PAŽ I NEPAŽ TŘ. I</t>
  </si>
  <si>
    <t>odhad hloubek a šířek 
délky dle pol. 966345, 966346 a 966357</t>
  </si>
  <si>
    <t>14*0,5*1,3=9,100 [A]    DN 300 
85*0,5*1,4=59,500 [B]   DN 400 
15*0,5*1,5=11,250 [C]   DN 500 
Celkem: A+B+C=79,850 [D]</t>
  </si>
  <si>
    <t>30</t>
  </si>
  <si>
    <t>17120</t>
  </si>
  <si>
    <t>ULOŽENÍ SYPANINY DO NÁSYPŮ A NA SKLÁDKY BEZ ZHUTNĚNÍ</t>
  </si>
  <si>
    <t>výkop uložený na skládku</t>
  </si>
  <si>
    <t>117,546=117,546 [A]    dle pol. 13173 na MDP 
79,85=79,850 [B]      dle pol. 13273 na MDP 
1905,75=1 905,750 [C]   dle pol. 122738 
Celkem: A+B+C=2 103,146 [D]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</si>
  <si>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</si>
  <si>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31</t>
  </si>
  <si>
    <t>17130</t>
  </si>
  <si>
    <t>ULOŽENÍ SYPANINY DO NÁSYPŮ V AKTIVNÍ ZÓNĚ SE ZHUTNĚNÍM</t>
  </si>
  <si>
    <t>v intravilánu výměna AZ - sanace</t>
  </si>
  <si>
    <t>5250*1,21*0,3=1 905,750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</si>
  <si>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</si>
  <si>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32</t>
  </si>
  <si>
    <t>17310</t>
  </si>
  <si>
    <t>ZEMNÍ KRAJNICE A DOSYPÁVKY SE ZHUTNĚNÍM</t>
  </si>
  <si>
    <t>3140*0,2*2=1 256,000 [A]    délka x prům.plocha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</si>
  <si>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</si>
  <si>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33</t>
  </si>
  <si>
    <t>17411</t>
  </si>
  <si>
    <t>ZÁSYP JAM A RÝH ZEMINOU SE ZHUTNĚNÍM</t>
  </si>
  <si>
    <t>10*8,22=82,200 [A]   zásyp propustu DN 1200 - plocha v řezu x délka 
79,85-(3,14*0,15*0,15*14)-(3,14*0,2*0,2*85)-(3,14*0,25*0,25*15)=65,241 [B]    výkop s odečtením trub 
Celkem: A+B=147,441 [C]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</si>
  <si>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</si>
  <si>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34</t>
  </si>
  <si>
    <t>18222</t>
  </si>
  <si>
    <t>ROZPROSTŘENÍ ORNICE VE SVAHU V TL DO 0,15M</t>
  </si>
  <si>
    <t>M2</t>
  </si>
  <si>
    <t>3140*0,5*2=3 140,000 [A]    délka x šířka - odhad</t>
  </si>
  <si>
    <t>položka zahrnuje: 
nutné přemístění ornice z dočasných skládek vzdálených do 50m 
rozprostření ornice v předepsané tloušťce ve svahu přes 1:5</t>
  </si>
  <si>
    <t>35</t>
  </si>
  <si>
    <t>18242</t>
  </si>
  <si>
    <t>ZALOŽENÍ TRÁVNÍKU HYDROOSEVEM NA ORNICI</t>
  </si>
  <si>
    <t>3140=3 140,000 [A]</t>
  </si>
  <si>
    <t>Zahrnuje dodání předepsané travní směsi, hydroosev na ornici, zalévání, první pokosení, to vše bez ohledu na sklon terénu</t>
  </si>
  <si>
    <t>36</t>
  </si>
  <si>
    <t>18600</t>
  </si>
  <si>
    <t>ZALÉVÁNÍ VODOU</t>
  </si>
  <si>
    <t>3140*0,05*5=785,000 [A]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</si>
  <si>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</si>
  <si>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</si>
  <si>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37</t>
  </si>
  <si>
    <t>215663</t>
  </si>
  <si>
    <t>ÚPRAVA PODLOŽÍ HYDRAULICKÝMI POJIVY DO 2% HL DO 0,5M</t>
  </si>
  <si>
    <t>v místech, kde budou zaznamenány významné konstrukční poruchy s deformacemi: 
– přesný rozsah musí být stanoven zástupcem TD, správce a diagnostika na základě vizuální prohlídky dle TP 87 MD ČR čl. P6.5.2.3 a P6.5.3. 
- předpokládá se použití 2% vápna, bude stanoveno geotechnikem stavby na základě skutečně zastižených podmínek</t>
  </si>
  <si>
    <t>11675*1,15*0,20=2 685,250 [A]   20% plochy</t>
  </si>
  <si>
    <t>položka zahrnuje zafrézování předepsaného množství hydraulického pojiva do podloží do hloubky do 0,5m, zhutnění 
druh hydraulického pojiva stanoví zadávací dokumentace</t>
  </si>
  <si>
    <t>Vodorovné konstrukce</t>
  </si>
  <si>
    <t>38</t>
  </si>
  <si>
    <t>451312</t>
  </si>
  <si>
    <t>PODKLADNÍ A VÝPLŇOVÉ VRSTVY Z PROSTÉHO BETONU C12/15</t>
  </si>
  <si>
    <t>(11,7+2,8)*2,5*0,10=3,625 [A]   dle pol. 465512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</si>
  <si>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</si>
  <si>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39</t>
  </si>
  <si>
    <t>451314</t>
  </si>
  <si>
    <t>PODKLADNÍ A VÝPLŇOVÉ VRSTVY Z PROSTÉHO BETONU C25/30</t>
  </si>
  <si>
    <t>betonové lože pod propust DN 1200</t>
  </si>
  <si>
    <t>1,04*6,16=6,406 [A]   plocha v řezu x délka dle PP prop.</t>
  </si>
  <si>
    <t>40</t>
  </si>
  <si>
    <t>45157</t>
  </si>
  <si>
    <t>PODKLADNÍ A VÝPLŇOVÉ VRSTVY Z KAMENIVA TĚŽENÉHO</t>
  </si>
  <si>
    <t>pod propustkem DN 1200</t>
  </si>
  <si>
    <t>3,0*6,16*0,15=2,772 [A]  šířka v řezu x délka v PP x tl.</t>
  </si>
  <si>
    <t>položka zahrnuje dodávku předepsaného kameniva, mimostaveništní a vnitrostaveništní dopravu a jeho uložení 
není-li v zadávací dokumentaci uvedeno jinak, jedná se o nakupovaný materiál</t>
  </si>
  <si>
    <t>41</t>
  </si>
  <si>
    <t>465512</t>
  </si>
  <si>
    <t>DLAŽBY Z LOMOVÉHO KAMENE NA MC</t>
  </si>
  <si>
    <t>u propustku DN 1200</t>
  </si>
  <si>
    <t>(11,7+2,8)*2,5*0,15=5,438 [A]   délka v pohledu na vtok a výtok x odhad vzdálenosti od prop. x tl.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</si>
  <si>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</si>
  <si>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42</t>
  </si>
  <si>
    <t>467315</t>
  </si>
  <si>
    <t>STUPNĚ A PRAHY VODNÍCH KORYT Z PROSTÉHO BETONU C30/37</t>
  </si>
  <si>
    <t>u odláždění propustku na vtoku</t>
  </si>
  <si>
    <t>1,9*(0,3*0,6)*2=0,684 [A]</t>
  </si>
  <si>
    <t>položka zahrnuje: 
- nutné zemní práce (hloubení rýh apod.) 
- dodání  čerstvého  betonu  (betonové  směsi)  požadované  kvality,  jeho  uložení  do požadovaného tvaru při jakékoliv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doplňkových konstrukcí a vybavení, 
- úpravy povrchu pro položení požadované izolace, povlaků a nátěrů, případně vyspravení,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</t>
  </si>
  <si>
    <t>Komunikace</t>
  </si>
  <si>
    <t>43</t>
  </si>
  <si>
    <t>56310</t>
  </si>
  <si>
    <t>VOZOVKOVÉ VRSTVY Z MECHANICKY ZPEVNĚNÉHO KAMENIVA</t>
  </si>
  <si>
    <t>intravilán tl. 150 mm</t>
  </si>
  <si>
    <t>5250*1,08*0,15=850,500 [E]       dle situace  
100*1,08*0,15=16,200 [F] 
Celkem: E+F=866,700 [G]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</si>
  <si>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</si>
  <si>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44</t>
  </si>
  <si>
    <t>56330</t>
  </si>
  <si>
    <t>VOZOVKOVÉ VRSTVY ZE ŠTĚRKODRTI</t>
  </si>
  <si>
    <t>intravilán tl. 200 mm 
vč. úklid staveniště+prašnost při stavebních prací (zkrápění)</t>
  </si>
  <si>
    <t>5250*1,17*0,2=1 228,500 [E]       dle situace  
100*1,17*0,2=23,400 [F] 
Celkem: E+F=1 251,900 [G]</t>
  </si>
  <si>
    <t>45</t>
  </si>
  <si>
    <t>štěrkové sjezdy 
V případě sjezdu z jiných povrchu (štěrk, tráva, atd.) bude použit stávající materiál sjezdu. Ponížena cena o nákup materiálu.</t>
  </si>
  <si>
    <t>475*0,45=213,750 [A]</t>
  </si>
  <si>
    <t>46</t>
  </si>
  <si>
    <t>567505</t>
  </si>
  <si>
    <t>VRSTVY PRO OBNOVU A OPRAVY RECYK ZA STUDENA CEM A PĚN ASFALT</t>
  </si>
  <si>
    <t>Extravilán - RS CA 
min. 2,0 % zbytkového pojiva ve formě asfaltové pěny ev. asfaltové emulze 
min. 5,0 % hydraulického pojiva – např. cement 
dle varianta B v Diagnostickém průzkumu</t>
  </si>
  <si>
    <t>11510*1,15*0,25=3 309,125 [A] 
165*1,15*0,25=47,438 [B] 
Celkem: A+B=3 356,563 [C]</t>
  </si>
  <si>
    <t>- dodání materiálů předepsaných pro recyklaci za studena 
- provedení recyklace dle předepsaného technologického předpisu, zhutnění vrstvy v předepsané tloušťce 
- zřízení vrstvy bez rozlišení šířky, pokládání vrstvy po etapách 
- úpravu napojení, ukončení 
- nezahrnuje postřiky, nátěry</t>
  </si>
  <si>
    <t>47</t>
  </si>
  <si>
    <t>56933</t>
  </si>
  <si>
    <t>ZPEVNĚNÍ KRAJNIC ZE ŠTĚRKODRTI TL. DO 150MM</t>
  </si>
  <si>
    <t>2171*2*0,75=3 256,500 [A]   v extravilánu 
(3140-2171)*0,5*2=969,000 [B]   v intravilánu 
Celkem: A+B=4 225,500 [C]</t>
  </si>
  <si>
    <t>- dodání kameniva předepsané kvality a zrnitosti 
- rozprostření a zhutnění vrstvy v předepsané tloušťce 
- zřízení vrstvy bez rozlišení šířky, pokládání vrstvy po etapách</t>
  </si>
  <si>
    <t>48</t>
  </si>
  <si>
    <t>572213</t>
  </si>
  <si>
    <t>SPOJOVACÍ POSTŘIK Z EMULZE DO 0,5KG/M2</t>
  </si>
  <si>
    <t>vozovka v extravilánu + v intravilánu</t>
  </si>
  <si>
    <t>(100+165)*1,035=274,275 [A]    obnova sjezdů  
11510*1,03=11 855,300 [B]   dle situace - extravilán na ACL 
5250*1,04=5 460,000 [C]       dle situace - intravilán na ACL 
(100+165)*1,07=283,550 [F]    obnova sjezdů  
11510*1,06=12 200,600 [G]   dle situace - extravilán  
5250*1,08=5 670,000 [E]       dle situace - intravilán na MZK 
Celkem: A+B+C+F+G+E=35 743,725 [H]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</si>
  <si>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</si>
  <si>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49</t>
  </si>
  <si>
    <t>57475</t>
  </si>
  <si>
    <t>VOZOVKOVÉ VÝZTUŽNÉ VRSTVY Z GEOMŘÍŽOVINY</t>
  </si>
  <si>
    <t>vozovka v extravilánu 
sanace okrajů skelným kompozitem ze skelné mříže se samoadhezním povrchem</t>
  </si>
  <si>
    <t>(2171*2,0)*2=8 684,000 [A]   délka extravilánu dle staničení x šíře role x dvě strany</t>
  </si>
  <si>
    <t>- dodání geomříže v požadované kvalitě a v množství včetně přesahů (přesahy započteny v jednotkové ceně) 
- očištění podkladu 
- pokládka geomříže dle předepsaného technologického předpisu</t>
  </si>
  <si>
    <t>50</t>
  </si>
  <si>
    <t>574A04</t>
  </si>
  <si>
    <t>ASFALTOVÝ BETON PRO OBRUSNÉ VRSTVY ACO 11+, 11S</t>
  </si>
  <si>
    <t>provedení vyrovnávky tl 30 mm 
ACO 11S</t>
  </si>
  <si>
    <t>11510*1,11*0,03=383,283 [A] 
165*1,11*0,03=5,495 [B] 
Celkem: A+B=388,778 [C]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</si>
  <si>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</si>
  <si>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51</t>
  </si>
  <si>
    <t>574A34</t>
  </si>
  <si>
    <t>ASFALTOVÝ BETON PRO OBRUSNÉ VRSTVY ACO 11+, 11S TL. 40MM</t>
  </si>
  <si>
    <t>extravilán 
ACO 11+</t>
  </si>
  <si>
    <t>165=165,000 [A]    obnova sjezdů  
11510=11 510,000 [B]   dle situace 
Celkem: A+B=11 675,000 [C]</t>
  </si>
  <si>
    <t>52</t>
  </si>
  <si>
    <t>574A44</t>
  </si>
  <si>
    <t>ASFALTOVÝ BETON PRO OBRUSNÉ VRSTVY ACO 11+, 11S TL. 50MM</t>
  </si>
  <si>
    <t>intravilán 
ACO 11+</t>
  </si>
  <si>
    <t>100=100,000 [B]    obnova sjezdů 
5250=5 250,000 [A] 
Celkem: B+A=5 350,000 [C]</t>
  </si>
  <si>
    <t>53</t>
  </si>
  <si>
    <t>574C46</t>
  </si>
  <si>
    <t>ASFALTOVÝ BETON PRO LOŽNÍ VRSTVY ACL 16+, 16S TL. 50MM</t>
  </si>
  <si>
    <t>extravilán + intravilán 
ACL 16+</t>
  </si>
  <si>
    <t>(100+165)*1,035=274,275 [A]    obnova sjezdů  
11510*1,03=11 855,300 [B]   dle situace - extravilán 
5250*1,04=5 460,000 [C]       dle situace - intravilán 
Celkem: A+B+C=17 589,575 [D]</t>
  </si>
  <si>
    <t>54</t>
  </si>
  <si>
    <t>58920</t>
  </si>
  <si>
    <t>VÝPLŇ SPAR MODIFIKOVANÝM ASFALTEM</t>
  </si>
  <si>
    <t>140=140,000 [A]   dle pol. 113763 
3140=3 140,000 [B]   dle délky trasy - podélná spára 
Celkem: A+B=3 280,000 [C]</t>
  </si>
  <si>
    <t>položka zahrnuje: 
- dodávku předepsaného materiálu 
- vyčištění a výplň spar tímto materiálem</t>
  </si>
  <si>
    <t>Úpravy povrchů, podlahy, výplně otvorů</t>
  </si>
  <si>
    <t>55</t>
  </si>
  <si>
    <t>626121</t>
  </si>
  <si>
    <t>REPROFIL PODHL, SVIS PLOCH SANAČ MALTOU DVOUVRST TL DO 40MM</t>
  </si>
  <si>
    <t>sanace říms na mostech</t>
  </si>
  <si>
    <t>(6,9+6,5)*(0,3+0,5)=10,720 [A]    v km 2,460 
(12,6+11,2)*(0,3+0,5)=19,040 [B]   v km 2,5 
Celkem: A+B=29,760 [C]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</si>
  <si>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</si>
  <si>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56</t>
  </si>
  <si>
    <t>626222</t>
  </si>
  <si>
    <t>REPROFIL VODOR PLOCH SHORA SANAČ MALTOU DVOUVRST TL DO 50MM</t>
  </si>
  <si>
    <t>(6,9+6,5)*0,6=8,040 [A]    v km 2,460 
(12,6+11,2)*0,7=16,660 [B]   v km 2,5 
Celkem: A+B=24,700 [C]</t>
  </si>
  <si>
    <t>Potrubí</t>
  </si>
  <si>
    <t>57</t>
  </si>
  <si>
    <t>899524</t>
  </si>
  <si>
    <t>OBETONOVÁNÍ POTRUBÍ Z PROSTÉHO BETONU DO C25/30</t>
  </si>
  <si>
    <t>0,61*8,22=5,014 [A]   propust DN 1200 - plocha v řezu x délka</t>
  </si>
  <si>
    <t>Ostatní konstrukce a práce</t>
  </si>
  <si>
    <t>58</t>
  </si>
  <si>
    <t>9111A1</t>
  </si>
  <si>
    <t>ZÁBRADLÍ SILNIČNÍ S VODOR MADLY - DODÁVKA A MONTÁŽ</t>
  </si>
  <si>
    <t>oprava zábradlí na mostě 
Nahrazení stávajících demontovaných svodidel dle pol. 9111B3 
bude fakturováno dle skutečnosti a řešeno doměrkami na konci stavby</t>
  </si>
  <si>
    <t>(13*2)+(7,0*2)=40,000 [A]   v km 2,5 a v km 2,460 
10+7,5=17,500 [B]   v km 0,745 nad propustkem 
Celkem: A+B=57,500 [C]</t>
  </si>
  <si>
    <t>položka zahrnuje: 
- dodání zábradlí včetně předepsané povrchové úpravy 
- osazení sloupků zaberaněním nebo osazením do betonových bloků (včetně betonových bloků a nutných zemních prací) 
- případné bednění ( trubku) betonové patky v gabionové zdi</t>
  </si>
  <si>
    <t>59</t>
  </si>
  <si>
    <t>9111B3</t>
  </si>
  <si>
    <t>ZÁBRADLÍ SILNIČNÍ SE SVISLOU VÝPLNÍ - DEMONTÁŽ S PŘESUNEM</t>
  </si>
  <si>
    <t>(13*2)+(7,0*2)=40,000 [A]   v km 2,5 a v km 2,460 
2*3,5=7,000 [B]   v km 0,745 nad propustkem dle zaměření 
Celkem: A+B=47,000 [C]</t>
  </si>
  <si>
    <t>položka zahrnuje: 
- demontáž a odstranění zařízení 
- jeho odvoz na předepsané místo</t>
  </si>
  <si>
    <t>60</t>
  </si>
  <si>
    <t>91228</t>
  </si>
  <si>
    <t>SMĚROVÉ SLOUPKY Z PLAST HMOT VČETNĚ ODRAZNÉHO PÁSKU</t>
  </si>
  <si>
    <t>164=164,000 [A]</t>
  </si>
  <si>
    <t>položka zahrnuje: 
- dodání a osazení sloupku včetně nutných zemních prací 
- vnitrostaveništní a mimostaveništní doprava 
- odrazky plastové nebo z retroreflexní fólie</t>
  </si>
  <si>
    <t>61</t>
  </si>
  <si>
    <t>červené sloupky</t>
  </si>
  <si>
    <t>14=14,000 [A]</t>
  </si>
  <si>
    <t>62</t>
  </si>
  <si>
    <t>915111</t>
  </si>
  <si>
    <t>VODOROVNÉ DOPRAVNÍ ZNAČENÍ BARVOU HLADKÉ - DODÁVKA A POKLÁDKA</t>
  </si>
  <si>
    <t>V 2b1,5/1,5/0,25      (35+27+20+33+30+26)*0,25=42,750 [B] 
V4 0,125                   (20+73+64+9,5+10+4,5+3,5+15+105+16+41+161+139+204+83+42+181+55+35+23+38+81+46+16+43,5+16,5+86+132+41+31+99+62+60+80+34+82+110+85+98+78+63+107+84+47+28+82+44+36+268+42+162+353+105+268+114+93+90+57+24+130+26+18+98+22+95+94+100+123+69+99+68+60+77+61+25+39+94+77+290)*0,125=791,938 [A] 
Celkem: B+A=834,688 [C]</t>
  </si>
  <si>
    <t>položka zahrnuje: 
- dodání a pokládku nátěrového materiálu (měří se pouze natíraná plocha) 
- předznačení a reflexní úpravu</t>
  </si>
  <si>
    <t>63</t>
  </si>
  <si>
    <t>915211</t>
  </si>
  <si>
    <t>VODOROVNÉ DOPRAVNÍ ZNAČENÍ PLASTEM HLADKÉ - DODÁVKA A POKLÁDKA</t>
  </si>
  <si>
    <t>dle pol. 915111</t>
  </si>
  <si>
    <t>834,688=834,688 [A]</t>
  </si>
  <si>
    <t>64</t>
  </si>
  <si>
    <t>9181G5</t>
  </si>
  <si>
    <t>ČELA PROPUSTU Z TRUB DN DO 1200MM Z BETONU DO C 30/37</t>
  </si>
  <si>
    <t>u propustu v km 0,745 
bude fakturováno dle skutečnosti a řešeno doměrkami na konci stavby</t>
  </si>
  <si>
    <t>2=2,000 [A]</t>
  </si>
  <si>
    <t>Položka zahrnuje kompletní čelo (základ, dřík, římsu) 
- dodání  čerstvého  betonu  (betonové  směsi)  požadované  kvality,  jeho  uložení  do požadovaného tvaru při jakékoliv hustotě výztuže, konzistenci čerstvého betonu a způsobu hutnění, ošetření a ochranu betonu, 
- dodání a osazení výztuže, 
- případně dokumentací předepsaný kamenný obklad,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proudů. 
Nezahrnuje zábradlí.</t>
  </si>
  <si>
    <t>65</t>
  </si>
  <si>
    <t>9183A2</t>
  </si>
  <si>
    <t>PROPUSTY Z TRUB DN 300MM ŽELEZOBETONOVÝCH</t>
  </si>
  <si>
    <t>výměna, obnova propustků dle situace</t>
  </si>
  <si>
    <t>v km 0,890 vlevo:     4,0=4,000 [A] 
v km 1,440 vpravo:    10=10,000 [B] 
Celkem: A+B=14,000 [C]</t>
  </si>
  <si>
    <t>Položka zahrnuje: 
- dodání a položení potrubí z trub z dokumentací předepsaného materiálu a předepsaného průměru 
- případné úpravy trub (zkrácení, šikmé seříznutí) 
Nezahrnuje podkladní vrstvy a obetonování.</t>
  </si>
  <si>
    <t>66</t>
  </si>
  <si>
    <t>9183B2</t>
  </si>
  <si>
    <t>PROPUSTY Z TRUB DN 400MM ŽELEZOBETONOVÝCH</t>
  </si>
  <si>
    <t>vpravo:    11+10+9+11+10=51,000 [A] 
vlevo:      12+7+10+5=34,000 [B] 
Celkem: A+B=85,000 [C]</t>
  </si>
  <si>
    <t>67</t>
  </si>
  <si>
    <t>9183C2</t>
  </si>
  <si>
    <t>PROPUSTY Z TRUB DN 500MM ŽELEZOBETONOVÝCH</t>
  </si>
  <si>
    <t>15=15,000 [A]    v km 1,090 vpravo dle situace</t>
  </si>
  <si>
    <t>68</t>
  </si>
  <si>
    <t>9183G2</t>
  </si>
  <si>
    <t>PROPUSTY Z TRUB DN 1200MM ŽELEZOBETONOVÝCH</t>
  </si>
  <si>
    <t>nový propust v km 0,745</t>
  </si>
  <si>
    <t>8,22=8,220 [A]</t>
  </si>
  <si>
    <t>69</t>
  </si>
  <si>
    <t>966128</t>
  </si>
  <si>
    <t>BOURÁNÍ KONSTRUKCÍ Z KAMENE NA SUCHO S ODVOZEM DO 20KM</t>
  </si>
  <si>
    <t>vybourání stáv. propustku v km 0,745</t>
  </si>
  <si>
    <t>7*(1,0*0,5*2)+7*(1,2*0,5)=11,200 [A]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</si>
  <si>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</si>
  <si>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70</t>
  </si>
  <si>
    <t>966345</t>
  </si>
  <si>
    <t>BOURÁNÍ PROPUSTŮ Z TRUB DN DO 300MM</t>
  </si>
  <si>
    <t>vč. odvozu na skládku</t>
  </si>
  <si>
    <t>14=14,000 [A]     dle pol. 9183A2</t>
  </si>
  <si>
    <t>položka zahrnuje: 
- odstranění trub včetně případného obetonování a lože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 
- nezahrnuje bourání čel, vtokových a výtokových jímek, odstranění zábradlí</t>
  </si>
  <si>
    <t>71</t>
  </si>
  <si>
    <t>966346</t>
  </si>
  <si>
    <t>BOURÁNÍ PROPUSTŮ Z TRUB DN DO 400MM</t>
  </si>
  <si>
    <t>85=85,000 [A]   dle pol. 9183B2</t>
  </si>
  <si>
    <t>72</t>
  </si>
  <si>
    <t>966357</t>
  </si>
  <si>
    <t>BOURÁNÍ PROPUSTŮ Z TRUB DN DO 500MM</t>
  </si>
  <si>
    <t>15=15,000 [A]     dle pol. 9183C2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</si>
</sst>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sharedStrings" Target="sharedStrings.xml" /><Relationship Id="rId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3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0+O8+O77+O154+O159+O180+O229+O238+O243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6">
        <f>0+I8+I77+I154+I159+I180+I229+I238+I243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0+I9+I13+I17+I21+I25+I29+I33+I37+I41+I45+I49+I53+I57+I61+I65+I69+I73</f>
      </c>
      <c>
        <f>0+O9+O13+O17+O21+O25+O29+O33+O37+O41+O45+O49+O53+O57+O61+O65+O69+O73</f>
      </c>
    </row>
    <row r="9" spans="1:16" ht="25.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18.957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51">
      <c r="A10" s="28" t="s">
        <v>40</v>
      </c>
      <c r="E10" s="29" t="s">
        <v>41</v>
      </c>
    </row>
    <row r="11" spans="1:5" ht="51">
      <c r="A11" s="30" t="s">
        <v>42</v>
      </c>
      <c r="E11" s="31" t="s">
        <v>43</v>
      </c>
    </row>
    <row r="12" spans="1:5" ht="76.5">
      <c r="A12" t="s">
        <v>44</v>
      </c>
      <c r="E12" s="29" t="s">
        <v>45</v>
      </c>
    </row>
    <row r="13" spans="1:16" ht="25.5">
      <c r="A13" s="19" t="s">
        <v>35</v>
      </c>
      <c s="23" t="s">
        <v>13</v>
      </c>
      <c s="23" t="s">
        <v>46</v>
      </c>
      <c s="19" t="s">
        <v>37</v>
      </c>
      <c s="24" t="s">
        <v>47</v>
      </c>
      <c s="25" t="s">
        <v>39</v>
      </c>
      <c s="26">
        <v>236.9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48</v>
      </c>
    </row>
    <row r="15" spans="1:5" ht="51">
      <c r="A15" s="30" t="s">
        <v>42</v>
      </c>
      <c r="E15" s="31" t="s">
        <v>49</v>
      </c>
    </row>
    <row r="16" spans="1:5" ht="76.5">
      <c r="A16" t="s">
        <v>44</v>
      </c>
      <c r="E16" s="29" t="s">
        <v>45</v>
      </c>
    </row>
    <row r="17" spans="1:16" ht="12.75">
      <c r="A17" s="19" t="s">
        <v>35</v>
      </c>
      <c s="23" t="s">
        <v>12</v>
      </c>
      <c s="23" t="s">
        <v>50</v>
      </c>
      <c s="19" t="s">
        <v>51</v>
      </c>
      <c s="24" t="s">
        <v>52</v>
      </c>
      <c s="25" t="s">
        <v>39</v>
      </c>
      <c s="26">
        <v>3811.5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25.5">
      <c r="A18" s="28" t="s">
        <v>40</v>
      </c>
      <c r="E18" s="29" t="s">
        <v>53</v>
      </c>
    </row>
    <row r="19" spans="1:5" ht="12.75">
      <c r="A19" s="30" t="s">
        <v>42</v>
      </c>
      <c r="E19" s="31" t="s">
        <v>54</v>
      </c>
    </row>
    <row r="20" spans="1:5" ht="25.5">
      <c r="A20" t="s">
        <v>44</v>
      </c>
      <c r="E20" s="29" t="s">
        <v>55</v>
      </c>
    </row>
    <row r="21" spans="1:16" ht="12.75">
      <c r="A21" s="19" t="s">
        <v>35</v>
      </c>
      <c s="23" t="s">
        <v>23</v>
      </c>
      <c s="23" t="s">
        <v>56</v>
      </c>
      <c s="19" t="s">
        <v>51</v>
      </c>
      <c s="24" t="s">
        <v>57</v>
      </c>
      <c s="25" t="s">
        <v>39</v>
      </c>
      <c s="26">
        <v>894.9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51</v>
      </c>
    </row>
    <row r="23" spans="1:5" ht="12.75">
      <c r="A23" s="30" t="s">
        <v>42</v>
      </c>
      <c r="E23" s="31" t="s">
        <v>58</v>
      </c>
    </row>
    <row r="24" spans="1:5" ht="25.5">
      <c r="A24" t="s">
        <v>44</v>
      </c>
      <c r="E24" s="29" t="s">
        <v>55</v>
      </c>
    </row>
    <row r="25" spans="1:16" ht="25.5">
      <c r="A25" s="19" t="s">
        <v>35</v>
      </c>
      <c s="23" t="s">
        <v>25</v>
      </c>
      <c s="23" t="s">
        <v>59</v>
      </c>
      <c s="19" t="s">
        <v>51</v>
      </c>
      <c s="24" t="s">
        <v>60</v>
      </c>
      <c s="25" t="s">
        <v>39</v>
      </c>
      <c s="26">
        <v>6892.735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51</v>
      </c>
    </row>
    <row r="27" spans="1:5" ht="76.5">
      <c r="A27" s="30" t="s">
        <v>42</v>
      </c>
      <c r="E27" s="31" t="s">
        <v>61</v>
      </c>
    </row>
    <row r="28" spans="1:5" ht="140.25">
      <c r="A28" t="s">
        <v>44</v>
      </c>
      <c r="E28" s="29" t="s">
        <v>62</v>
      </c>
    </row>
    <row r="29" spans="1:16" ht="12.75">
      <c r="A29" s="19" t="s">
        <v>35</v>
      </c>
      <c s="23" t="s">
        <v>27</v>
      </c>
      <c s="23" t="s">
        <v>63</v>
      </c>
      <c s="19" t="s">
        <v>37</v>
      </c>
      <c s="24" t="s">
        <v>64</v>
      </c>
      <c s="25" t="s">
        <v>65</v>
      </c>
      <c s="26">
        <v>4943602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38.25">
      <c r="A30" s="28" t="s">
        <v>40</v>
      </c>
      <c r="E30" s="29" t="s">
        <v>66</v>
      </c>
    </row>
    <row r="31" spans="1:5" ht="12.75">
      <c r="A31" s="30" t="s">
        <v>42</v>
      </c>
      <c r="E31" s="31" t="s">
        <v>51</v>
      </c>
    </row>
    <row r="32" spans="1:5" ht="12.75">
      <c r="A32" t="s">
        <v>44</v>
      </c>
      <c r="E32" s="29" t="s">
        <v>67</v>
      </c>
    </row>
    <row r="33" spans="1:16" ht="12.75">
      <c r="A33" s="19" t="s">
        <v>35</v>
      </c>
      <c s="23" t="s">
        <v>68</v>
      </c>
      <c s="23" t="s">
        <v>69</v>
      </c>
      <c s="19" t="s">
        <v>51</v>
      </c>
      <c s="24" t="s">
        <v>70</v>
      </c>
      <c s="25" t="s">
        <v>65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71</v>
      </c>
    </row>
    <row r="35" spans="1:5" ht="12.75">
      <c r="A35" s="30" t="s">
        <v>42</v>
      </c>
      <c r="E35" s="31" t="s">
        <v>51</v>
      </c>
    </row>
    <row r="36" spans="1:5" ht="12.75">
      <c r="A36" t="s">
        <v>44</v>
      </c>
      <c r="E36" s="29" t="s">
        <v>67</v>
      </c>
    </row>
    <row r="37" spans="1:16" ht="12.75">
      <c r="A37" s="19" t="s">
        <v>35</v>
      </c>
      <c s="23" t="s">
        <v>72</v>
      </c>
      <c s="23" t="s">
        <v>73</v>
      </c>
      <c s="19" t="s">
        <v>51</v>
      </c>
      <c s="24" t="s">
        <v>74</v>
      </c>
      <c s="25" t="s">
        <v>65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40</v>
      </c>
      <c r="E38" s="29" t="s">
        <v>75</v>
      </c>
    </row>
    <row r="39" spans="1:5" ht="12.75">
      <c r="A39" s="30" t="s">
        <v>42</v>
      </c>
      <c r="E39" s="31" t="s">
        <v>51</v>
      </c>
    </row>
    <row r="40" spans="1:5" ht="38.25">
      <c r="A40" t="s">
        <v>44</v>
      </c>
      <c r="E40" s="29" t="s">
        <v>76</v>
      </c>
    </row>
    <row r="41" spans="1:16" ht="12.75">
      <c r="A41" s="19" t="s">
        <v>35</v>
      </c>
      <c s="23" t="s">
        <v>30</v>
      </c>
      <c s="23" t="s">
        <v>77</v>
      </c>
      <c s="19" t="s">
        <v>78</v>
      </c>
      <c s="24" t="s">
        <v>79</v>
      </c>
      <c s="25" t="s">
        <v>80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63.75">
      <c r="A42" s="28" t="s">
        <v>40</v>
      </c>
      <c r="E42" s="29" t="s">
        <v>81</v>
      </c>
    </row>
    <row r="43" spans="1:5" ht="12.75">
      <c r="A43" s="30" t="s">
        <v>42</v>
      </c>
      <c r="E43" s="31" t="s">
        <v>51</v>
      </c>
    </row>
    <row r="44" spans="1:5" ht="12.75">
      <c r="A44" t="s">
        <v>44</v>
      </c>
      <c r="E44" s="29" t="s">
        <v>82</v>
      </c>
    </row>
    <row r="45" spans="1:16" ht="12.75">
      <c r="A45" s="19" t="s">
        <v>35</v>
      </c>
      <c s="23" t="s">
        <v>32</v>
      </c>
      <c s="23" t="s">
        <v>77</v>
      </c>
      <c s="19" t="s">
        <v>83</v>
      </c>
      <c s="24" t="s">
        <v>79</v>
      </c>
      <c s="25" t="s">
        <v>80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25.5">
      <c r="A46" s="28" t="s">
        <v>40</v>
      </c>
      <c r="E46" s="29" t="s">
        <v>84</v>
      </c>
    </row>
    <row r="47" spans="1:5" ht="12.75">
      <c r="A47" s="30" t="s">
        <v>42</v>
      </c>
      <c r="E47" s="31" t="s">
        <v>51</v>
      </c>
    </row>
    <row r="48" spans="1:5" ht="12.75">
      <c r="A48" t="s">
        <v>44</v>
      </c>
      <c r="E48" s="29" t="s">
        <v>82</v>
      </c>
    </row>
    <row r="49" spans="1:16" ht="12.75">
      <c r="A49" s="19" t="s">
        <v>35</v>
      </c>
      <c s="23" t="s">
        <v>85</v>
      </c>
      <c s="23" t="s">
        <v>86</v>
      </c>
      <c s="19" t="s">
        <v>51</v>
      </c>
      <c s="24" t="s">
        <v>87</v>
      </c>
      <c s="25" t="s">
        <v>65</v>
      </c>
      <c s="26">
        <v>2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38.25">
      <c r="A50" s="28" t="s">
        <v>40</v>
      </c>
      <c r="E50" s="29" t="s">
        <v>88</v>
      </c>
    </row>
    <row r="51" spans="1:5" ht="12.75">
      <c r="A51" s="30" t="s">
        <v>42</v>
      </c>
      <c r="E51" s="31" t="s">
        <v>51</v>
      </c>
    </row>
    <row r="52" spans="1:5" ht="12.75">
      <c r="A52" t="s">
        <v>44</v>
      </c>
      <c r="E52" s="29" t="s">
        <v>82</v>
      </c>
    </row>
    <row r="53" spans="1:16" ht="12.75">
      <c r="A53" s="19" t="s">
        <v>35</v>
      </c>
      <c s="23" t="s">
        <v>89</v>
      </c>
      <c s="23" t="s">
        <v>90</v>
      </c>
      <c s="19" t="s">
        <v>51</v>
      </c>
      <c s="24" t="s">
        <v>91</v>
      </c>
      <c s="25" t="s">
        <v>65</v>
      </c>
      <c s="26">
        <v>1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2.75">
      <c r="A54" s="28" t="s">
        <v>40</v>
      </c>
      <c r="E54" s="29" t="s">
        <v>92</v>
      </c>
    </row>
    <row r="55" spans="1:5" ht="12.75">
      <c r="A55" s="30" t="s">
        <v>42</v>
      </c>
      <c r="E55" s="31" t="s">
        <v>51</v>
      </c>
    </row>
    <row r="56" spans="1:5" ht="12.75">
      <c r="A56" t="s">
        <v>44</v>
      </c>
      <c r="E56" s="29" t="s">
        <v>82</v>
      </c>
    </row>
    <row r="57" spans="1:16" ht="12.75">
      <c r="A57" s="19" t="s">
        <v>35</v>
      </c>
      <c s="23" t="s">
        <v>93</v>
      </c>
      <c s="23" t="s">
        <v>94</v>
      </c>
      <c s="19" t="s">
        <v>37</v>
      </c>
      <c s="24" t="s">
        <v>95</v>
      </c>
      <c s="25" t="s">
        <v>65</v>
      </c>
      <c s="26">
        <v>1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12.75">
      <c r="A58" s="28" t="s">
        <v>40</v>
      </c>
      <c r="E58" s="29" t="s">
        <v>92</v>
      </c>
    </row>
    <row r="59" spans="1:5" ht="12.75">
      <c r="A59" s="30" t="s">
        <v>42</v>
      </c>
      <c r="E59" s="31" t="s">
        <v>51</v>
      </c>
    </row>
    <row r="60" spans="1:5" ht="12.75">
      <c r="A60" t="s">
        <v>44</v>
      </c>
      <c r="E60" s="29" t="s">
        <v>82</v>
      </c>
    </row>
    <row r="61" spans="1:16" ht="12.75">
      <c r="A61" s="19" t="s">
        <v>35</v>
      </c>
      <c s="23" t="s">
        <v>96</v>
      </c>
      <c s="23" t="s">
        <v>97</v>
      </c>
      <c s="19" t="s">
        <v>51</v>
      </c>
      <c s="24" t="s">
        <v>98</v>
      </c>
      <c s="25" t="s">
        <v>80</v>
      </c>
      <c s="26">
        <v>15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99</v>
      </c>
    </row>
    <row r="63" spans="1:5" ht="12.75">
      <c r="A63" s="30" t="s">
        <v>42</v>
      </c>
      <c r="E63" s="31" t="s">
        <v>51</v>
      </c>
    </row>
    <row r="64" spans="1:5" ht="76.5">
      <c r="A64" t="s">
        <v>44</v>
      </c>
      <c r="E64" s="29" t="s">
        <v>100</v>
      </c>
    </row>
    <row r="65" spans="1:16" ht="12.75">
      <c r="A65" s="19" t="s">
        <v>35</v>
      </c>
      <c s="23" t="s">
        <v>101</v>
      </c>
      <c s="23" t="s">
        <v>102</v>
      </c>
      <c s="19" t="s">
        <v>51</v>
      </c>
      <c s="24" t="s">
        <v>103</v>
      </c>
      <c s="25" t="s">
        <v>65</v>
      </c>
      <c s="26">
        <v>1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25.5">
      <c r="A66" s="28" t="s">
        <v>40</v>
      </c>
      <c r="E66" s="29" t="s">
        <v>104</v>
      </c>
    </row>
    <row r="67" spans="1:5" ht="12.75">
      <c r="A67" s="30" t="s">
        <v>42</v>
      </c>
      <c r="E67" s="31" t="s">
        <v>51</v>
      </c>
    </row>
    <row r="68" spans="1:5" ht="12.75">
      <c r="A68" t="s">
        <v>44</v>
      </c>
      <c r="E68" s="29" t="s">
        <v>82</v>
      </c>
    </row>
    <row r="69" spans="1:16" ht="12.75">
      <c r="A69" s="19" t="s">
        <v>35</v>
      </c>
      <c s="23" t="s">
        <v>105</v>
      </c>
      <c s="23" t="s">
        <v>106</v>
      </c>
      <c s="19" t="s">
        <v>51</v>
      </c>
      <c s="24" t="s">
        <v>107</v>
      </c>
      <c s="25" t="s">
        <v>80</v>
      </c>
      <c s="26">
        <v>2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108</v>
      </c>
    </row>
    <row r="71" spans="1:5" ht="12.75">
      <c r="A71" s="30" t="s">
        <v>42</v>
      </c>
      <c r="E71" s="31" t="s">
        <v>51</v>
      </c>
    </row>
    <row r="72" spans="1:5" ht="89.25">
      <c r="A72" t="s">
        <v>44</v>
      </c>
      <c r="E72" s="29" t="s">
        <v>109</v>
      </c>
    </row>
    <row r="73" spans="1:16" ht="12.75">
      <c r="A73" s="19" t="s">
        <v>35</v>
      </c>
      <c s="23" t="s">
        <v>110</v>
      </c>
      <c s="23" t="s">
        <v>111</v>
      </c>
      <c s="19" t="s">
        <v>51</v>
      </c>
      <c s="24" t="s">
        <v>112</v>
      </c>
      <c s="25" t="s">
        <v>65</v>
      </c>
      <c s="26">
        <v>1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113</v>
      </c>
    </row>
    <row r="75" spans="1:5" ht="12.75">
      <c r="A75" s="30" t="s">
        <v>42</v>
      </c>
      <c r="E75" s="31" t="s">
        <v>51</v>
      </c>
    </row>
    <row r="76" spans="1:5" ht="25.5">
      <c r="A76" t="s">
        <v>44</v>
      </c>
      <c r="E76" s="29" t="s">
        <v>114</v>
      </c>
    </row>
    <row r="77" spans="1:18" ht="12.75" customHeight="1">
      <c r="A77" s="5" t="s">
        <v>33</v>
      </c>
      <c s="5"/>
      <c s="34" t="s">
        <v>19</v>
      </c>
      <c s="5"/>
      <c s="21" t="s">
        <v>115</v>
      </c>
      <c s="5"/>
      <c s="5"/>
      <c s="5"/>
      <c s="35">
        <f>0+Q77</f>
      </c>
      <c r="O77">
        <f>0+R77</f>
      </c>
      <c r="Q77">
        <f>0+I78+I82+I86+I90+I94+I98+I102+I106+I110+I114+I118+I122+I126+I130+I134+I138+I142+I146+I150</f>
      </c>
      <c>
        <f>0+O78+O82+O86+O90+O94+O98+O102+O106+O110+O114+O118+O122+O126+O130+O134+O138+O142+O146+O150</f>
      </c>
    </row>
    <row r="78" spans="1:16" ht="12.75">
      <c r="A78" s="19" t="s">
        <v>35</v>
      </c>
      <c s="23" t="s">
        <v>116</v>
      </c>
      <c s="23" t="s">
        <v>117</v>
      </c>
      <c s="19" t="s">
        <v>51</v>
      </c>
      <c s="24" t="s">
        <v>118</v>
      </c>
      <c s="25" t="s">
        <v>119</v>
      </c>
      <c s="26">
        <v>3894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38.25">
      <c r="A79" s="28" t="s">
        <v>40</v>
      </c>
      <c r="E79" s="29" t="s">
        <v>120</v>
      </c>
    </row>
    <row r="80" spans="1:5" ht="12.75">
      <c r="A80" s="30" t="s">
        <v>42</v>
      </c>
      <c r="E80" s="31" t="s">
        <v>121</v>
      </c>
    </row>
    <row r="81" spans="1:5" ht="63.75">
      <c r="A81" t="s">
        <v>44</v>
      </c>
      <c r="E81" s="29" t="s">
        <v>122</v>
      </c>
    </row>
    <row r="82" spans="1:16" ht="25.5">
      <c r="A82" s="19" t="s">
        <v>35</v>
      </c>
      <c s="23" t="s">
        <v>123</v>
      </c>
      <c s="23" t="s">
        <v>124</v>
      </c>
      <c s="19" t="s">
        <v>51</v>
      </c>
      <c s="24" t="s">
        <v>125</v>
      </c>
      <c s="25" t="s">
        <v>119</v>
      </c>
      <c s="26">
        <v>1476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25.5">
      <c r="A83" s="28" t="s">
        <v>40</v>
      </c>
      <c r="E83" s="29" t="s">
        <v>126</v>
      </c>
    </row>
    <row r="84" spans="1:5" ht="12.75">
      <c r="A84" s="30" t="s">
        <v>42</v>
      </c>
      <c r="E84" s="31" t="s">
        <v>127</v>
      </c>
    </row>
    <row r="85" spans="1:5" ht="63.75">
      <c r="A85" t="s">
        <v>44</v>
      </c>
      <c r="E85" s="29" t="s">
        <v>122</v>
      </c>
    </row>
    <row r="86" spans="1:16" ht="12.75">
      <c r="A86" s="19" t="s">
        <v>35</v>
      </c>
      <c s="23" t="s">
        <v>128</v>
      </c>
      <c s="23" t="s">
        <v>129</v>
      </c>
      <c s="19" t="s">
        <v>51</v>
      </c>
      <c s="24" t="s">
        <v>130</v>
      </c>
      <c s="25" t="s">
        <v>119</v>
      </c>
      <c s="26">
        <v>712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38.25">
      <c r="A87" s="28" t="s">
        <v>40</v>
      </c>
      <c r="E87" s="29" t="s">
        <v>131</v>
      </c>
    </row>
    <row r="88" spans="1:5" ht="12.75">
      <c r="A88" s="30" t="s">
        <v>42</v>
      </c>
      <c r="E88" s="31" t="s">
        <v>132</v>
      </c>
    </row>
    <row r="89" spans="1:5" ht="63.75">
      <c r="A89" t="s">
        <v>44</v>
      </c>
      <c r="E89" s="29" t="s">
        <v>122</v>
      </c>
    </row>
    <row r="90" spans="1:16" ht="12.75">
      <c r="A90" s="19" t="s">
        <v>35</v>
      </c>
      <c s="23" t="s">
        <v>133</v>
      </c>
      <c s="23" t="s">
        <v>134</v>
      </c>
      <c s="19" t="s">
        <v>51</v>
      </c>
      <c s="24" t="s">
        <v>135</v>
      </c>
      <c s="25" t="s">
        <v>136</v>
      </c>
      <c s="26">
        <v>3280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25.5">
      <c r="A91" s="28" t="s">
        <v>40</v>
      </c>
      <c r="E91" s="29" t="s">
        <v>137</v>
      </c>
    </row>
    <row r="92" spans="1:5" ht="38.25">
      <c r="A92" s="30" t="s">
        <v>42</v>
      </c>
      <c r="E92" s="31" t="s">
        <v>138</v>
      </c>
    </row>
    <row r="93" spans="1:5" ht="25.5">
      <c r="A93" t="s">
        <v>44</v>
      </c>
      <c r="E93" s="29" t="s">
        <v>139</v>
      </c>
    </row>
    <row r="94" spans="1:16" ht="12.75">
      <c r="A94" s="19" t="s">
        <v>35</v>
      </c>
      <c s="23" t="s">
        <v>140</v>
      </c>
      <c s="23" t="s">
        <v>141</v>
      </c>
      <c s="19" t="s">
        <v>51</v>
      </c>
      <c s="24" t="s">
        <v>142</v>
      </c>
      <c s="25" t="s">
        <v>119</v>
      </c>
      <c s="26">
        <v>1905.75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25.5">
      <c r="A95" s="28" t="s">
        <v>40</v>
      </c>
      <c r="E95" s="29" t="s">
        <v>143</v>
      </c>
    </row>
    <row r="96" spans="1:5" ht="12.75">
      <c r="A96" s="30" t="s">
        <v>42</v>
      </c>
      <c r="E96" s="31" t="s">
        <v>144</v>
      </c>
    </row>
    <row r="97" spans="1:5" ht="369.75">
      <c r="A97" t="s">
        <v>44</v>
      </c>
      <c r="E97" s="29" t="s">
        <v>145</v>
      </c>
    </row>
    <row r="98" spans="1:16" ht="12.75">
      <c r="A98" s="19" t="s">
        <v>35</v>
      </c>
      <c s="23" t="s">
        <v>146</v>
      </c>
      <c s="23" t="s">
        <v>147</v>
      </c>
      <c s="19" t="s">
        <v>51</v>
      </c>
      <c s="24" t="s">
        <v>148</v>
      </c>
      <c s="25" t="s">
        <v>119</v>
      </c>
      <c s="26">
        <v>147.441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149</v>
      </c>
    </row>
    <row r="100" spans="1:5" ht="12.75">
      <c r="A100" s="30" t="s">
        <v>42</v>
      </c>
      <c r="E100" s="31" t="s">
        <v>150</v>
      </c>
    </row>
    <row r="101" spans="1:5" ht="306">
      <c r="A101" t="s">
        <v>44</v>
      </c>
      <c r="E101" s="29" t="s">
        <v>151</v>
      </c>
    </row>
    <row r="102" spans="1:16" ht="12.75">
      <c r="A102" s="19" t="s">
        <v>35</v>
      </c>
      <c s="23" t="s">
        <v>152</v>
      </c>
      <c s="23" t="s">
        <v>153</v>
      </c>
      <c s="19" t="s">
        <v>51</v>
      </c>
      <c s="24" t="s">
        <v>154</v>
      </c>
      <c s="25" t="s">
        <v>119</v>
      </c>
      <c s="26">
        <v>2426.705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38.25">
      <c r="A103" s="28" t="s">
        <v>40</v>
      </c>
      <c r="E103" s="29" t="s">
        <v>155</v>
      </c>
    </row>
    <row r="104" spans="1:5" ht="63.75">
      <c r="A104" s="30" t="s">
        <v>42</v>
      </c>
      <c r="E104" s="31" t="s">
        <v>156</v>
      </c>
    </row>
    <row r="105" spans="1:5" ht="306">
      <c r="A105" t="s">
        <v>44</v>
      </c>
      <c r="E105" s="29" t="s">
        <v>157</v>
      </c>
    </row>
    <row r="106" spans="1:16" ht="12.75">
      <c r="A106" s="19" t="s">
        <v>35</v>
      </c>
      <c s="23" t="s">
        <v>158</v>
      </c>
      <c s="23" t="s">
        <v>159</v>
      </c>
      <c s="19" t="s">
        <v>51</v>
      </c>
      <c s="24" t="s">
        <v>160</v>
      </c>
      <c s="25" t="s">
        <v>119</v>
      </c>
      <c s="26">
        <v>314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25.5">
      <c r="A107" s="28" t="s">
        <v>40</v>
      </c>
      <c r="E107" s="29" t="s">
        <v>161</v>
      </c>
    </row>
    <row r="108" spans="1:5" ht="12.75">
      <c r="A108" s="30" t="s">
        <v>42</v>
      </c>
      <c r="E108" s="31" t="s">
        <v>162</v>
      </c>
    </row>
    <row r="109" spans="1:5" ht="63.75">
      <c r="A109" t="s">
        <v>44</v>
      </c>
      <c r="E109" s="29" t="s">
        <v>163</v>
      </c>
    </row>
    <row r="110" spans="1:16" ht="12.75">
      <c r="A110" s="19" t="s">
        <v>35</v>
      </c>
      <c s="23" t="s">
        <v>164</v>
      </c>
      <c s="23" t="s">
        <v>165</v>
      </c>
      <c s="19" t="s">
        <v>51</v>
      </c>
      <c s="24" t="s">
        <v>166</v>
      </c>
      <c s="25" t="s">
        <v>136</v>
      </c>
      <c s="26">
        <v>5429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167</v>
      </c>
    </row>
    <row r="112" spans="1:5" ht="38.25">
      <c r="A112" s="30" t="s">
        <v>42</v>
      </c>
      <c r="E112" s="31" t="s">
        <v>168</v>
      </c>
    </row>
    <row r="113" spans="1:5" ht="63.75">
      <c r="A113" t="s">
        <v>44</v>
      </c>
      <c r="E113" s="29" t="s">
        <v>163</v>
      </c>
    </row>
    <row r="114" spans="1:16" ht="12.75">
      <c r="A114" s="19" t="s">
        <v>35</v>
      </c>
      <c s="23" t="s">
        <v>169</v>
      </c>
      <c s="23" t="s">
        <v>170</v>
      </c>
      <c s="19" t="s">
        <v>51</v>
      </c>
      <c s="24" t="s">
        <v>171</v>
      </c>
      <c s="25" t="s">
        <v>136</v>
      </c>
      <c s="26">
        <v>10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167</v>
      </c>
    </row>
    <row r="116" spans="1:5" ht="12.75">
      <c r="A116" s="30" t="s">
        <v>42</v>
      </c>
      <c r="E116" s="31" t="s">
        <v>172</v>
      </c>
    </row>
    <row r="117" spans="1:5" ht="63.75">
      <c r="A117" t="s">
        <v>44</v>
      </c>
      <c r="E117" s="29" t="s">
        <v>163</v>
      </c>
    </row>
    <row r="118" spans="1:16" ht="12.75">
      <c r="A118" s="19" t="s">
        <v>35</v>
      </c>
      <c s="23" t="s">
        <v>173</v>
      </c>
      <c s="23" t="s">
        <v>174</v>
      </c>
      <c s="19" t="s">
        <v>51</v>
      </c>
      <c s="24" t="s">
        <v>175</v>
      </c>
      <c s="25" t="s">
        <v>119</v>
      </c>
      <c s="26">
        <v>117.546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51</v>
      </c>
    </row>
    <row r="120" spans="1:5" ht="12.75">
      <c r="A120" s="30" t="s">
        <v>42</v>
      </c>
      <c r="E120" s="31" t="s">
        <v>176</v>
      </c>
    </row>
    <row r="121" spans="1:5" ht="318.75">
      <c r="A121" t="s">
        <v>44</v>
      </c>
      <c r="E121" s="29" t="s">
        <v>177</v>
      </c>
    </row>
    <row r="122" spans="1:16" ht="12.75">
      <c r="A122" s="19" t="s">
        <v>35</v>
      </c>
      <c s="23" t="s">
        <v>178</v>
      </c>
      <c s="23" t="s">
        <v>179</v>
      </c>
      <c s="19" t="s">
        <v>51</v>
      </c>
      <c s="24" t="s">
        <v>180</v>
      </c>
      <c s="25" t="s">
        <v>119</v>
      </c>
      <c s="26">
        <v>79.85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25.5">
      <c r="A123" s="28" t="s">
        <v>40</v>
      </c>
      <c r="E123" s="29" t="s">
        <v>181</v>
      </c>
    </row>
    <row r="124" spans="1:5" ht="51">
      <c r="A124" s="30" t="s">
        <v>42</v>
      </c>
      <c r="E124" s="31" t="s">
        <v>182</v>
      </c>
    </row>
    <row r="125" spans="1:5" ht="318.75">
      <c r="A125" t="s">
        <v>44</v>
      </c>
      <c r="E125" s="29" t="s">
        <v>177</v>
      </c>
    </row>
    <row r="126" spans="1:16" ht="12.75">
      <c r="A126" s="19" t="s">
        <v>35</v>
      </c>
      <c s="23" t="s">
        <v>183</v>
      </c>
      <c s="23" t="s">
        <v>184</v>
      </c>
      <c s="19" t="s">
        <v>51</v>
      </c>
      <c s="24" t="s">
        <v>185</v>
      </c>
      <c s="25" t="s">
        <v>119</v>
      </c>
      <c s="26">
        <v>2103.146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186</v>
      </c>
    </row>
    <row r="128" spans="1:5" ht="51">
      <c r="A128" s="30" t="s">
        <v>42</v>
      </c>
      <c r="E128" s="31" t="s">
        <v>187</v>
      </c>
    </row>
    <row r="129" spans="1:5" ht="191.25">
      <c r="A129" t="s">
        <v>44</v>
      </c>
      <c r="E129" s="29" t="s">
        <v>188</v>
      </c>
    </row>
    <row r="130" spans="1:16" ht="12.75">
      <c r="A130" s="19" t="s">
        <v>35</v>
      </c>
      <c s="23" t="s">
        <v>189</v>
      </c>
      <c s="23" t="s">
        <v>190</v>
      </c>
      <c s="19" t="s">
        <v>51</v>
      </c>
      <c s="24" t="s">
        <v>191</v>
      </c>
      <c s="25" t="s">
        <v>119</v>
      </c>
      <c s="26">
        <v>1905.75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192</v>
      </c>
    </row>
    <row r="132" spans="1:5" ht="12.75">
      <c r="A132" s="30" t="s">
        <v>42</v>
      </c>
      <c r="E132" s="31" t="s">
        <v>193</v>
      </c>
    </row>
    <row r="133" spans="1:5" ht="267.75">
      <c r="A133" t="s">
        <v>44</v>
      </c>
      <c r="E133" s="29" t="s">
        <v>194</v>
      </c>
    </row>
    <row r="134" spans="1:16" ht="12.75">
      <c r="A134" s="19" t="s">
        <v>35</v>
      </c>
      <c s="23" t="s">
        <v>195</v>
      </c>
      <c s="23" t="s">
        <v>196</v>
      </c>
      <c s="19" t="s">
        <v>51</v>
      </c>
      <c s="24" t="s">
        <v>197</v>
      </c>
      <c s="25" t="s">
        <v>119</v>
      </c>
      <c s="26">
        <v>1256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51</v>
      </c>
    </row>
    <row r="136" spans="1:5" ht="12.75">
      <c r="A136" s="30" t="s">
        <v>42</v>
      </c>
      <c r="E136" s="31" t="s">
        <v>198</v>
      </c>
    </row>
    <row r="137" spans="1:5" ht="242.25">
      <c r="A137" t="s">
        <v>44</v>
      </c>
      <c r="E137" s="29" t="s">
        <v>199</v>
      </c>
    </row>
    <row r="138" spans="1:16" ht="12.75">
      <c r="A138" s="19" t="s">
        <v>35</v>
      </c>
      <c s="23" t="s">
        <v>200</v>
      </c>
      <c s="23" t="s">
        <v>201</v>
      </c>
      <c s="19" t="s">
        <v>51</v>
      </c>
      <c s="24" t="s">
        <v>202</v>
      </c>
      <c s="25" t="s">
        <v>119</v>
      </c>
      <c s="26">
        <v>147.441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51</v>
      </c>
    </row>
    <row r="140" spans="1:5" ht="51">
      <c r="A140" s="30" t="s">
        <v>42</v>
      </c>
      <c r="E140" s="31" t="s">
        <v>203</v>
      </c>
    </row>
    <row r="141" spans="1:5" ht="229.5">
      <c r="A141" t="s">
        <v>44</v>
      </c>
      <c r="E141" s="29" t="s">
        <v>204</v>
      </c>
    </row>
    <row r="142" spans="1:16" ht="12.75">
      <c r="A142" s="19" t="s">
        <v>35</v>
      </c>
      <c s="23" t="s">
        <v>205</v>
      </c>
      <c s="23" t="s">
        <v>206</v>
      </c>
      <c s="19" t="s">
        <v>51</v>
      </c>
      <c s="24" t="s">
        <v>207</v>
      </c>
      <c s="25" t="s">
        <v>208</v>
      </c>
      <c s="26">
        <v>3140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51</v>
      </c>
    </row>
    <row r="144" spans="1:5" ht="12.75">
      <c r="A144" s="30" t="s">
        <v>42</v>
      </c>
      <c r="E144" s="31" t="s">
        <v>209</v>
      </c>
    </row>
    <row r="145" spans="1:5" ht="38.25">
      <c r="A145" t="s">
        <v>44</v>
      </c>
      <c r="E145" s="29" t="s">
        <v>210</v>
      </c>
    </row>
    <row r="146" spans="1:16" ht="12.75">
      <c r="A146" s="19" t="s">
        <v>35</v>
      </c>
      <c s="23" t="s">
        <v>211</v>
      </c>
      <c s="23" t="s">
        <v>212</v>
      </c>
      <c s="19" t="s">
        <v>51</v>
      </c>
      <c s="24" t="s">
        <v>213</v>
      </c>
      <c s="25" t="s">
        <v>208</v>
      </c>
      <c s="26">
        <v>3140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51</v>
      </c>
    </row>
    <row r="148" spans="1:5" ht="12.75">
      <c r="A148" s="30" t="s">
        <v>42</v>
      </c>
      <c r="E148" s="31" t="s">
        <v>214</v>
      </c>
    </row>
    <row r="149" spans="1:5" ht="25.5">
      <c r="A149" t="s">
        <v>44</v>
      </c>
      <c r="E149" s="29" t="s">
        <v>215</v>
      </c>
    </row>
    <row r="150" spans="1:16" ht="12.75">
      <c r="A150" s="19" t="s">
        <v>35</v>
      </c>
      <c s="23" t="s">
        <v>216</v>
      </c>
      <c s="23" t="s">
        <v>217</v>
      </c>
      <c s="19" t="s">
        <v>51</v>
      </c>
      <c s="24" t="s">
        <v>218</v>
      </c>
      <c s="25" t="s">
        <v>119</v>
      </c>
      <c s="26">
        <v>785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51</v>
      </c>
    </row>
    <row r="152" spans="1:5" ht="12.75">
      <c r="A152" s="30" t="s">
        <v>42</v>
      </c>
      <c r="E152" s="31" t="s">
        <v>219</v>
      </c>
    </row>
    <row r="153" spans="1:5" ht="38.25">
      <c r="A153" t="s">
        <v>44</v>
      </c>
      <c r="E153" s="29" t="s">
        <v>220</v>
      </c>
    </row>
    <row r="154" spans="1:18" ht="12.75" customHeight="1">
      <c r="A154" s="5" t="s">
        <v>33</v>
      </c>
      <c s="5"/>
      <c s="34" t="s">
        <v>13</v>
      </c>
      <c s="5"/>
      <c s="21" t="s">
        <v>221</v>
      </c>
      <c s="5"/>
      <c s="5"/>
      <c s="5"/>
      <c s="35">
        <f>0+Q154</f>
      </c>
      <c r="O154">
        <f>0+R154</f>
      </c>
      <c r="Q154">
        <f>0+I155</f>
      </c>
      <c>
        <f>0+O155</f>
      </c>
    </row>
    <row r="155" spans="1:16" ht="12.75">
      <c r="A155" s="19" t="s">
        <v>35</v>
      </c>
      <c s="23" t="s">
        <v>222</v>
      </c>
      <c s="23" t="s">
        <v>223</v>
      </c>
      <c s="19" t="s">
        <v>51</v>
      </c>
      <c s="24" t="s">
        <v>224</v>
      </c>
      <c s="25" t="s">
        <v>208</v>
      </c>
      <c s="26">
        <v>2685.25</v>
      </c>
      <c s="27">
        <v>0</v>
      </c>
      <c s="27">
        <f>ROUND(ROUND(H155,2)*ROUND(G155,3),2)</f>
      </c>
      <c r="O155">
        <f>(I155*21)/100</f>
      </c>
      <c t="s">
        <v>13</v>
      </c>
    </row>
    <row r="156" spans="1:5" ht="63.75">
      <c r="A156" s="28" t="s">
        <v>40</v>
      </c>
      <c r="E156" s="29" t="s">
        <v>225</v>
      </c>
    </row>
    <row r="157" spans="1:5" ht="12.75">
      <c r="A157" s="30" t="s">
        <v>42</v>
      </c>
      <c r="E157" s="31" t="s">
        <v>226</v>
      </c>
    </row>
    <row r="158" spans="1:5" ht="38.25">
      <c r="A158" t="s">
        <v>44</v>
      </c>
      <c r="E158" s="29" t="s">
        <v>227</v>
      </c>
    </row>
    <row r="159" spans="1:18" ht="12.75" customHeight="1">
      <c r="A159" s="5" t="s">
        <v>33</v>
      </c>
      <c s="5"/>
      <c s="34" t="s">
        <v>23</v>
      </c>
      <c s="5"/>
      <c s="21" t="s">
        <v>228</v>
      </c>
      <c s="5"/>
      <c s="5"/>
      <c s="5"/>
      <c s="35">
        <f>0+Q159</f>
      </c>
      <c r="O159">
        <f>0+R159</f>
      </c>
      <c r="Q159">
        <f>0+I160+I164+I168+I172+I176</f>
      </c>
      <c>
        <f>0+O160+O164+O168+O172+O176</f>
      </c>
    </row>
    <row r="160" spans="1:16" ht="12.75">
      <c r="A160" s="19" t="s">
        <v>35</v>
      </c>
      <c s="23" t="s">
        <v>229</v>
      </c>
      <c s="23" t="s">
        <v>230</v>
      </c>
      <c s="19" t="s">
        <v>51</v>
      </c>
      <c s="24" t="s">
        <v>231</v>
      </c>
      <c s="25" t="s">
        <v>119</v>
      </c>
      <c s="26">
        <v>3.625</v>
      </c>
      <c s="27">
        <v>0</v>
      </c>
      <c s="27">
        <f>ROUND(ROUND(H160,2)*ROUND(G160,3),2)</f>
      </c>
      <c r="O160">
        <f>(I160*21)/100</f>
      </c>
      <c t="s">
        <v>13</v>
      </c>
    </row>
    <row r="161" spans="1:5" ht="12.75">
      <c r="A161" s="28" t="s">
        <v>40</v>
      </c>
      <c r="E161" s="29" t="s">
        <v>51</v>
      </c>
    </row>
    <row r="162" spans="1:5" ht="12.75">
      <c r="A162" s="30" t="s">
        <v>42</v>
      </c>
      <c r="E162" s="31" t="s">
        <v>232</v>
      </c>
    </row>
    <row r="163" spans="1:5" ht="369.75">
      <c r="A163" t="s">
        <v>44</v>
      </c>
      <c r="E163" s="29" t="s">
        <v>233</v>
      </c>
    </row>
    <row r="164" spans="1:16" ht="12.75">
      <c r="A164" s="19" t="s">
        <v>35</v>
      </c>
      <c s="23" t="s">
        <v>234</v>
      </c>
      <c s="23" t="s">
        <v>235</v>
      </c>
      <c s="19" t="s">
        <v>51</v>
      </c>
      <c s="24" t="s">
        <v>236</v>
      </c>
      <c s="25" t="s">
        <v>119</v>
      </c>
      <c s="26">
        <v>6.406</v>
      </c>
      <c s="27">
        <v>0</v>
      </c>
      <c s="27">
        <f>ROUND(ROUND(H164,2)*ROUND(G164,3),2)</f>
      </c>
      <c r="O164">
        <f>(I164*21)/100</f>
      </c>
      <c t="s">
        <v>13</v>
      </c>
    </row>
    <row r="165" spans="1:5" ht="12.75">
      <c r="A165" s="28" t="s">
        <v>40</v>
      </c>
      <c r="E165" s="29" t="s">
        <v>237</v>
      </c>
    </row>
    <row r="166" spans="1:5" ht="12.75">
      <c r="A166" s="30" t="s">
        <v>42</v>
      </c>
      <c r="E166" s="31" t="s">
        <v>238</v>
      </c>
    </row>
    <row r="167" spans="1:5" ht="369.75">
      <c r="A167" t="s">
        <v>44</v>
      </c>
      <c r="E167" s="29" t="s">
        <v>233</v>
      </c>
    </row>
    <row r="168" spans="1:16" ht="12.75">
      <c r="A168" s="19" t="s">
        <v>35</v>
      </c>
      <c s="23" t="s">
        <v>239</v>
      </c>
      <c s="23" t="s">
        <v>240</v>
      </c>
      <c s="19" t="s">
        <v>51</v>
      </c>
      <c s="24" t="s">
        <v>241</v>
      </c>
      <c s="25" t="s">
        <v>119</v>
      </c>
      <c s="26">
        <v>2.772</v>
      </c>
      <c s="27">
        <v>0</v>
      </c>
      <c s="27">
        <f>ROUND(ROUND(H168,2)*ROUND(G168,3),2)</f>
      </c>
      <c r="O168">
        <f>(I168*21)/100</f>
      </c>
      <c t="s">
        <v>13</v>
      </c>
    </row>
    <row r="169" spans="1:5" ht="12.75">
      <c r="A169" s="28" t="s">
        <v>40</v>
      </c>
      <c r="E169" s="29" t="s">
        <v>242</v>
      </c>
    </row>
    <row r="170" spans="1:5" ht="12.75">
      <c r="A170" s="30" t="s">
        <v>42</v>
      </c>
      <c r="E170" s="31" t="s">
        <v>243</v>
      </c>
    </row>
    <row r="171" spans="1:5" ht="38.25">
      <c r="A171" t="s">
        <v>44</v>
      </c>
      <c r="E171" s="29" t="s">
        <v>244</v>
      </c>
    </row>
    <row r="172" spans="1:16" ht="12.75">
      <c r="A172" s="19" t="s">
        <v>35</v>
      </c>
      <c s="23" t="s">
        <v>245</v>
      </c>
      <c s="23" t="s">
        <v>246</v>
      </c>
      <c s="19" t="s">
        <v>51</v>
      </c>
      <c s="24" t="s">
        <v>247</v>
      </c>
      <c s="25" t="s">
        <v>119</v>
      </c>
      <c s="26">
        <v>5.438</v>
      </c>
      <c s="27">
        <v>0</v>
      </c>
      <c s="27">
        <f>ROUND(ROUND(H172,2)*ROUND(G172,3),2)</f>
      </c>
      <c r="O172">
        <f>(I172*21)/100</f>
      </c>
      <c t="s">
        <v>13</v>
      </c>
    </row>
    <row r="173" spans="1:5" ht="12.75">
      <c r="A173" s="28" t="s">
        <v>40</v>
      </c>
      <c r="E173" s="29" t="s">
        <v>248</v>
      </c>
    </row>
    <row r="174" spans="1:5" ht="25.5">
      <c r="A174" s="30" t="s">
        <v>42</v>
      </c>
      <c r="E174" s="31" t="s">
        <v>249</v>
      </c>
    </row>
    <row r="175" spans="1:5" ht="102">
      <c r="A175" t="s">
        <v>44</v>
      </c>
      <c r="E175" s="29" t="s">
        <v>250</v>
      </c>
    </row>
    <row r="176" spans="1:16" ht="12.75">
      <c r="A176" s="19" t="s">
        <v>35</v>
      </c>
      <c s="23" t="s">
        <v>251</v>
      </c>
      <c s="23" t="s">
        <v>252</v>
      </c>
      <c s="19" t="s">
        <v>51</v>
      </c>
      <c s="24" t="s">
        <v>253</v>
      </c>
      <c s="25" t="s">
        <v>119</v>
      </c>
      <c s="26">
        <v>0.684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12.75">
      <c r="A177" s="28" t="s">
        <v>40</v>
      </c>
      <c r="E177" s="29" t="s">
        <v>254</v>
      </c>
    </row>
    <row r="178" spans="1:5" ht="12.75">
      <c r="A178" s="30" t="s">
        <v>42</v>
      </c>
      <c r="E178" s="31" t="s">
        <v>255</v>
      </c>
    </row>
    <row r="179" spans="1:5" ht="357">
      <c r="A179" t="s">
        <v>44</v>
      </c>
      <c r="E179" s="29" t="s">
        <v>256</v>
      </c>
    </row>
    <row r="180" spans="1:18" ht="12.75" customHeight="1">
      <c r="A180" s="5" t="s">
        <v>33</v>
      </c>
      <c s="5"/>
      <c s="34" t="s">
        <v>25</v>
      </c>
      <c s="5"/>
      <c s="21" t="s">
        <v>257</v>
      </c>
      <c s="5"/>
      <c s="5"/>
      <c s="5"/>
      <c s="35">
        <f>0+Q180</f>
      </c>
      <c r="O180">
        <f>0+R180</f>
      </c>
      <c r="Q180">
        <f>0+I181+I185+I189+I193+I197+I201+I205+I209+I213+I217+I221+I225</f>
      </c>
      <c>
        <f>0+O181+O185+O189+O193+O197+O201+O205+O209+O213+O217+O221+O225</f>
      </c>
    </row>
    <row r="181" spans="1:16" ht="12.75">
      <c r="A181" s="19" t="s">
        <v>35</v>
      </c>
      <c s="23" t="s">
        <v>258</v>
      </c>
      <c s="23" t="s">
        <v>259</v>
      </c>
      <c s="19" t="s">
        <v>51</v>
      </c>
      <c s="24" t="s">
        <v>260</v>
      </c>
      <c s="25" t="s">
        <v>119</v>
      </c>
      <c s="26">
        <v>866.7</v>
      </c>
      <c s="27">
        <v>0</v>
      </c>
      <c s="27">
        <f>ROUND(ROUND(H181,2)*ROUND(G181,3),2)</f>
      </c>
      <c r="O181">
        <f>(I181*21)/100</f>
      </c>
      <c t="s">
        <v>13</v>
      </c>
    </row>
    <row r="182" spans="1:5" ht="12.75">
      <c r="A182" s="28" t="s">
        <v>40</v>
      </c>
      <c r="E182" s="29" t="s">
        <v>261</v>
      </c>
    </row>
    <row r="183" spans="1:5" ht="38.25">
      <c r="A183" s="30" t="s">
        <v>42</v>
      </c>
      <c r="E183" s="31" t="s">
        <v>262</v>
      </c>
    </row>
    <row r="184" spans="1:5" ht="51">
      <c r="A184" t="s">
        <v>44</v>
      </c>
      <c r="E184" s="29" t="s">
        <v>263</v>
      </c>
    </row>
    <row r="185" spans="1:16" ht="12.75">
      <c r="A185" s="19" t="s">
        <v>35</v>
      </c>
      <c s="23" t="s">
        <v>264</v>
      </c>
      <c s="23" t="s">
        <v>265</v>
      </c>
      <c s="19" t="s">
        <v>78</v>
      </c>
      <c s="24" t="s">
        <v>266</v>
      </c>
      <c s="25" t="s">
        <v>119</v>
      </c>
      <c s="26">
        <v>1251.9</v>
      </c>
      <c s="27">
        <v>0</v>
      </c>
      <c s="27">
        <f>ROUND(ROUND(H185,2)*ROUND(G185,3),2)</f>
      </c>
      <c r="O185">
        <f>(I185*21)/100</f>
      </c>
      <c t="s">
        <v>13</v>
      </c>
    </row>
    <row r="186" spans="1:5" ht="25.5">
      <c r="A186" s="28" t="s">
        <v>40</v>
      </c>
      <c r="E186" s="29" t="s">
        <v>267</v>
      </c>
    </row>
    <row r="187" spans="1:5" ht="38.25">
      <c r="A187" s="30" t="s">
        <v>42</v>
      </c>
      <c r="E187" s="31" t="s">
        <v>268</v>
      </c>
    </row>
    <row r="188" spans="1:5" ht="51">
      <c r="A188" t="s">
        <v>44</v>
      </c>
      <c r="E188" s="29" t="s">
        <v>263</v>
      </c>
    </row>
    <row r="189" spans="1:16" ht="12.75">
      <c r="A189" s="19" t="s">
        <v>35</v>
      </c>
      <c s="23" t="s">
        <v>269</v>
      </c>
      <c s="23" t="s">
        <v>265</v>
      </c>
      <c s="19" t="s">
        <v>37</v>
      </c>
      <c s="24" t="s">
        <v>266</v>
      </c>
      <c s="25" t="s">
        <v>119</v>
      </c>
      <c s="26">
        <v>213.75</v>
      </c>
      <c s="27">
        <v>0</v>
      </c>
      <c s="27">
        <f>ROUND(ROUND(H189,2)*ROUND(G189,3),2)</f>
      </c>
      <c r="O189">
        <f>(I189*21)/100</f>
      </c>
      <c t="s">
        <v>13</v>
      </c>
    </row>
    <row r="190" spans="1:5" ht="38.25">
      <c r="A190" s="28" t="s">
        <v>40</v>
      </c>
      <c r="E190" s="29" t="s">
        <v>270</v>
      </c>
    </row>
    <row r="191" spans="1:5" ht="12.75">
      <c r="A191" s="30" t="s">
        <v>42</v>
      </c>
      <c r="E191" s="31" t="s">
        <v>271</v>
      </c>
    </row>
    <row r="192" spans="1:5" ht="51">
      <c r="A192" t="s">
        <v>44</v>
      </c>
      <c r="E192" s="29" t="s">
        <v>263</v>
      </c>
    </row>
    <row r="193" spans="1:16" ht="12.75">
      <c r="A193" s="19" t="s">
        <v>35</v>
      </c>
      <c s="23" t="s">
        <v>272</v>
      </c>
      <c s="23" t="s">
        <v>273</v>
      </c>
      <c s="19" t="s">
        <v>51</v>
      </c>
      <c s="24" t="s">
        <v>274</v>
      </c>
      <c s="25" t="s">
        <v>119</v>
      </c>
      <c s="26">
        <v>3356.563</v>
      </c>
      <c s="27">
        <v>0</v>
      </c>
      <c s="27">
        <f>ROUND(ROUND(H193,2)*ROUND(G193,3),2)</f>
      </c>
      <c r="O193">
        <f>(I193*21)/100</f>
      </c>
      <c t="s">
        <v>13</v>
      </c>
    </row>
    <row r="194" spans="1:5" ht="51">
      <c r="A194" s="28" t="s">
        <v>40</v>
      </c>
      <c r="E194" s="29" t="s">
        <v>275</v>
      </c>
    </row>
    <row r="195" spans="1:5" ht="38.25">
      <c r="A195" s="30" t="s">
        <v>42</v>
      </c>
      <c r="E195" s="31" t="s">
        <v>276</v>
      </c>
    </row>
    <row r="196" spans="1:5" ht="76.5">
      <c r="A196" t="s">
        <v>44</v>
      </c>
      <c r="E196" s="29" t="s">
        <v>277</v>
      </c>
    </row>
    <row r="197" spans="1:16" ht="12.75">
      <c r="A197" s="19" t="s">
        <v>35</v>
      </c>
      <c s="23" t="s">
        <v>278</v>
      </c>
      <c s="23" t="s">
        <v>279</v>
      </c>
      <c s="19" t="s">
        <v>51</v>
      </c>
      <c s="24" t="s">
        <v>280</v>
      </c>
      <c s="25" t="s">
        <v>208</v>
      </c>
      <c s="26">
        <v>4225.5</v>
      </c>
      <c s="27">
        <v>0</v>
      </c>
      <c s="27">
        <f>ROUND(ROUND(H197,2)*ROUND(G197,3),2)</f>
      </c>
      <c r="O197">
        <f>(I197*21)/100</f>
      </c>
      <c t="s">
        <v>13</v>
      </c>
    </row>
    <row r="198" spans="1:5" ht="12.75">
      <c r="A198" s="28" t="s">
        <v>40</v>
      </c>
      <c r="E198" s="29" t="s">
        <v>51</v>
      </c>
    </row>
    <row r="199" spans="1:5" ht="38.25">
      <c r="A199" s="30" t="s">
        <v>42</v>
      </c>
      <c r="E199" s="31" t="s">
        <v>281</v>
      </c>
    </row>
    <row r="200" spans="1:5" ht="38.25">
      <c r="A200" t="s">
        <v>44</v>
      </c>
      <c r="E200" s="29" t="s">
        <v>282</v>
      </c>
    </row>
    <row r="201" spans="1:16" ht="12.75">
      <c r="A201" s="19" t="s">
        <v>35</v>
      </c>
      <c s="23" t="s">
        <v>283</v>
      </c>
      <c s="23" t="s">
        <v>284</v>
      </c>
      <c s="19" t="s">
        <v>51</v>
      </c>
      <c s="24" t="s">
        <v>285</v>
      </c>
      <c s="25" t="s">
        <v>208</v>
      </c>
      <c s="26">
        <v>35743.725</v>
      </c>
      <c s="27">
        <v>0</v>
      </c>
      <c s="27">
        <f>ROUND(ROUND(H201,2)*ROUND(G201,3),2)</f>
      </c>
      <c r="O201">
        <f>(I201*21)/100</f>
      </c>
      <c t="s">
        <v>13</v>
      </c>
    </row>
    <row r="202" spans="1:5" ht="12.75">
      <c r="A202" s="28" t="s">
        <v>40</v>
      </c>
      <c r="E202" s="29" t="s">
        <v>286</v>
      </c>
    </row>
    <row r="203" spans="1:5" ht="89.25">
      <c r="A203" s="30" t="s">
        <v>42</v>
      </c>
      <c r="E203" s="31" t="s">
        <v>287</v>
      </c>
    </row>
    <row r="204" spans="1:5" ht="51">
      <c r="A204" t="s">
        <v>44</v>
      </c>
      <c r="E204" s="29" t="s">
        <v>288</v>
      </c>
    </row>
    <row r="205" spans="1:16" ht="12.75">
      <c r="A205" s="19" t="s">
        <v>35</v>
      </c>
      <c s="23" t="s">
        <v>289</v>
      </c>
      <c s="23" t="s">
        <v>290</v>
      </c>
      <c s="19" t="s">
        <v>51</v>
      </c>
      <c s="24" t="s">
        <v>291</v>
      </c>
      <c s="25" t="s">
        <v>208</v>
      </c>
      <c s="26">
        <v>8684</v>
      </c>
      <c s="27">
        <v>0</v>
      </c>
      <c s="27">
        <f>ROUND(ROUND(H205,2)*ROUND(G205,3),2)</f>
      </c>
      <c r="O205">
        <f>(I205*21)/100</f>
      </c>
      <c t="s">
        <v>13</v>
      </c>
    </row>
    <row r="206" spans="1:5" ht="25.5">
      <c r="A206" s="28" t="s">
        <v>40</v>
      </c>
      <c r="E206" s="29" t="s">
        <v>292</v>
      </c>
    </row>
    <row r="207" spans="1:5" ht="12.75">
      <c r="A207" s="30" t="s">
        <v>42</v>
      </c>
      <c r="E207" s="31" t="s">
        <v>293</v>
      </c>
    </row>
    <row r="208" spans="1:5" ht="51">
      <c r="A208" t="s">
        <v>44</v>
      </c>
      <c r="E208" s="29" t="s">
        <v>294</v>
      </c>
    </row>
    <row r="209" spans="1:16" ht="12.75">
      <c r="A209" s="19" t="s">
        <v>35</v>
      </c>
      <c s="23" t="s">
        <v>295</v>
      </c>
      <c s="23" t="s">
        <v>296</v>
      </c>
      <c s="19" t="s">
        <v>51</v>
      </c>
      <c s="24" t="s">
        <v>297</v>
      </c>
      <c s="25" t="s">
        <v>119</v>
      </c>
      <c s="26">
        <v>388.778</v>
      </c>
      <c s="27">
        <v>0</v>
      </c>
      <c s="27">
        <f>ROUND(ROUND(H209,2)*ROUND(G209,3),2)</f>
      </c>
      <c r="O209">
        <f>(I209*21)/100</f>
      </c>
      <c t="s">
        <v>13</v>
      </c>
    </row>
    <row r="210" spans="1:5" ht="25.5">
      <c r="A210" s="28" t="s">
        <v>40</v>
      </c>
      <c r="E210" s="29" t="s">
        <v>298</v>
      </c>
    </row>
    <row r="211" spans="1:5" ht="38.25">
      <c r="A211" s="30" t="s">
        <v>42</v>
      </c>
      <c r="E211" s="31" t="s">
        <v>299</v>
      </c>
    </row>
    <row r="212" spans="1:5" ht="140.25">
      <c r="A212" t="s">
        <v>44</v>
      </c>
      <c r="E212" s="29" t="s">
        <v>300</v>
      </c>
    </row>
    <row r="213" spans="1:16" ht="12.75">
      <c r="A213" s="19" t="s">
        <v>35</v>
      </c>
      <c s="23" t="s">
        <v>301</v>
      </c>
      <c s="23" t="s">
        <v>302</v>
      </c>
      <c s="19" t="s">
        <v>51</v>
      </c>
      <c s="24" t="s">
        <v>303</v>
      </c>
      <c s="25" t="s">
        <v>208</v>
      </c>
      <c s="26">
        <v>11675</v>
      </c>
      <c s="27">
        <v>0</v>
      </c>
      <c s="27">
        <f>ROUND(ROUND(H213,2)*ROUND(G213,3),2)</f>
      </c>
      <c r="O213">
        <f>(I213*21)/100</f>
      </c>
      <c t="s">
        <v>13</v>
      </c>
    </row>
    <row r="214" spans="1:5" ht="25.5">
      <c r="A214" s="28" t="s">
        <v>40</v>
      </c>
      <c r="E214" s="29" t="s">
        <v>304</v>
      </c>
    </row>
    <row r="215" spans="1:5" ht="38.25">
      <c r="A215" s="30" t="s">
        <v>42</v>
      </c>
      <c r="E215" s="31" t="s">
        <v>305</v>
      </c>
    </row>
    <row r="216" spans="1:5" ht="140.25">
      <c r="A216" t="s">
        <v>44</v>
      </c>
      <c r="E216" s="29" t="s">
        <v>300</v>
      </c>
    </row>
    <row r="217" spans="1:16" ht="12.75">
      <c r="A217" s="19" t="s">
        <v>35</v>
      </c>
      <c s="23" t="s">
        <v>306</v>
      </c>
      <c s="23" t="s">
        <v>307</v>
      </c>
      <c s="19" t="s">
        <v>51</v>
      </c>
      <c s="24" t="s">
        <v>308</v>
      </c>
      <c s="25" t="s">
        <v>208</v>
      </c>
      <c s="26">
        <v>5350</v>
      </c>
      <c s="27">
        <v>0</v>
      </c>
      <c s="27">
        <f>ROUND(ROUND(H217,2)*ROUND(G217,3),2)</f>
      </c>
      <c r="O217">
        <f>(I217*21)/100</f>
      </c>
      <c t="s">
        <v>13</v>
      </c>
    </row>
    <row r="218" spans="1:5" ht="25.5">
      <c r="A218" s="28" t="s">
        <v>40</v>
      </c>
      <c r="E218" s="29" t="s">
        <v>309</v>
      </c>
    </row>
    <row r="219" spans="1:5" ht="38.25">
      <c r="A219" s="30" t="s">
        <v>42</v>
      </c>
      <c r="E219" s="31" t="s">
        <v>310</v>
      </c>
    </row>
    <row r="220" spans="1:5" ht="140.25">
      <c r="A220" t="s">
        <v>44</v>
      </c>
      <c r="E220" s="29" t="s">
        <v>300</v>
      </c>
    </row>
    <row r="221" spans="1:16" ht="12.75">
      <c r="A221" s="19" t="s">
        <v>35</v>
      </c>
      <c s="23" t="s">
        <v>311</v>
      </c>
      <c s="23" t="s">
        <v>312</v>
      </c>
      <c s="19" t="s">
        <v>51</v>
      </c>
      <c s="24" t="s">
        <v>313</v>
      </c>
      <c s="25" t="s">
        <v>208</v>
      </c>
      <c s="26">
        <v>17589.575</v>
      </c>
      <c s="27">
        <v>0</v>
      </c>
      <c s="27">
        <f>ROUND(ROUND(H221,2)*ROUND(G221,3),2)</f>
      </c>
      <c r="O221">
        <f>(I221*21)/100</f>
      </c>
      <c t="s">
        <v>13</v>
      </c>
    </row>
    <row r="222" spans="1:5" ht="25.5">
      <c r="A222" s="28" t="s">
        <v>40</v>
      </c>
      <c r="E222" s="29" t="s">
        <v>314</v>
      </c>
    </row>
    <row r="223" spans="1:5" ht="51">
      <c r="A223" s="30" t="s">
        <v>42</v>
      </c>
      <c r="E223" s="31" t="s">
        <v>315</v>
      </c>
    </row>
    <row r="224" spans="1:5" ht="140.25">
      <c r="A224" t="s">
        <v>44</v>
      </c>
      <c r="E224" s="29" t="s">
        <v>300</v>
      </c>
    </row>
    <row r="225" spans="1:16" ht="12.75">
      <c r="A225" s="19" t="s">
        <v>35</v>
      </c>
      <c s="23" t="s">
        <v>316</v>
      </c>
      <c s="23" t="s">
        <v>317</v>
      </c>
      <c s="19" t="s">
        <v>51</v>
      </c>
      <c s="24" t="s">
        <v>318</v>
      </c>
      <c s="25" t="s">
        <v>136</v>
      </c>
      <c s="26">
        <v>3280</v>
      </c>
      <c s="27">
        <v>0</v>
      </c>
      <c s="27">
        <f>ROUND(ROUND(H225,2)*ROUND(G225,3),2)</f>
      </c>
      <c r="O225">
        <f>(I225*21)/100</f>
      </c>
      <c t="s">
        <v>13</v>
      </c>
    </row>
    <row r="226" spans="1:5" ht="12.75">
      <c r="A226" s="28" t="s">
        <v>40</v>
      </c>
      <c r="E226" s="29" t="s">
        <v>51</v>
      </c>
    </row>
    <row r="227" spans="1:5" ht="38.25">
      <c r="A227" s="30" t="s">
        <v>42</v>
      </c>
      <c r="E227" s="31" t="s">
        <v>319</v>
      </c>
    </row>
    <row r="228" spans="1:5" ht="38.25">
      <c r="A228" t="s">
        <v>44</v>
      </c>
      <c r="E228" s="29" t="s">
        <v>320</v>
      </c>
    </row>
    <row r="229" spans="1:18" ht="12.75" customHeight="1">
      <c r="A229" s="5" t="s">
        <v>33</v>
      </c>
      <c s="5"/>
      <c s="34" t="s">
        <v>27</v>
      </c>
      <c s="5"/>
      <c s="21" t="s">
        <v>321</v>
      </c>
      <c s="5"/>
      <c s="5"/>
      <c s="5"/>
      <c s="35">
        <f>0+Q229</f>
      </c>
      <c r="O229">
        <f>0+R229</f>
      </c>
      <c r="Q229">
        <f>0+I230+I234</f>
      </c>
      <c>
        <f>0+O230+O234</f>
      </c>
    </row>
    <row r="230" spans="1:16" ht="12.75">
      <c r="A230" s="19" t="s">
        <v>35</v>
      </c>
      <c s="23" t="s">
        <v>322</v>
      </c>
      <c s="23" t="s">
        <v>323</v>
      </c>
      <c s="19" t="s">
        <v>51</v>
      </c>
      <c s="24" t="s">
        <v>324</v>
      </c>
      <c s="25" t="s">
        <v>208</v>
      </c>
      <c s="26">
        <v>29.76</v>
      </c>
      <c s="27">
        <v>0</v>
      </c>
      <c s="27">
        <f>ROUND(ROUND(H230,2)*ROUND(G230,3),2)</f>
      </c>
      <c r="O230">
        <f>(I230*21)/100</f>
      </c>
      <c t="s">
        <v>13</v>
      </c>
    </row>
    <row r="231" spans="1:5" ht="12.75">
      <c r="A231" s="28" t="s">
        <v>40</v>
      </c>
      <c r="E231" s="29" t="s">
        <v>325</v>
      </c>
    </row>
    <row r="232" spans="1:5" ht="38.25">
      <c r="A232" s="30" t="s">
        <v>42</v>
      </c>
      <c r="E232" s="31" t="s">
        <v>326</v>
      </c>
    </row>
    <row r="233" spans="1:5" ht="76.5">
      <c r="A233" t="s">
        <v>44</v>
      </c>
      <c r="E233" s="29" t="s">
        <v>327</v>
      </c>
    </row>
    <row r="234" spans="1:16" ht="12.75">
      <c r="A234" s="19" t="s">
        <v>35</v>
      </c>
      <c s="23" t="s">
        <v>328</v>
      </c>
      <c s="23" t="s">
        <v>329</v>
      </c>
      <c s="19" t="s">
        <v>51</v>
      </c>
      <c s="24" t="s">
        <v>330</v>
      </c>
      <c s="25" t="s">
        <v>208</v>
      </c>
      <c s="26">
        <v>24.7</v>
      </c>
      <c s="27">
        <v>0</v>
      </c>
      <c s="27">
        <f>ROUND(ROUND(H234,2)*ROUND(G234,3),2)</f>
      </c>
      <c r="O234">
        <f>(I234*21)/100</f>
      </c>
      <c t="s">
        <v>13</v>
      </c>
    </row>
    <row r="235" spans="1:5" ht="12.75">
      <c r="A235" s="28" t="s">
        <v>40</v>
      </c>
      <c r="E235" s="29" t="s">
        <v>325</v>
      </c>
    </row>
    <row r="236" spans="1:5" ht="38.25">
      <c r="A236" s="30" t="s">
        <v>42</v>
      </c>
      <c r="E236" s="31" t="s">
        <v>331</v>
      </c>
    </row>
    <row r="237" spans="1:5" ht="76.5">
      <c r="A237" t="s">
        <v>44</v>
      </c>
      <c r="E237" s="29" t="s">
        <v>327</v>
      </c>
    </row>
    <row r="238" spans="1:18" ht="12.75" customHeight="1">
      <c r="A238" s="5" t="s">
        <v>33</v>
      </c>
      <c s="5"/>
      <c s="34" t="s">
        <v>72</v>
      </c>
      <c s="5"/>
      <c s="21" t="s">
        <v>332</v>
      </c>
      <c s="5"/>
      <c s="5"/>
      <c s="5"/>
      <c s="35">
        <f>0+Q238</f>
      </c>
      <c r="O238">
        <f>0+R238</f>
      </c>
      <c r="Q238">
        <f>0+I239</f>
      </c>
      <c>
        <f>0+O239</f>
      </c>
    </row>
    <row r="239" spans="1:16" ht="12.75">
      <c r="A239" s="19" t="s">
        <v>35</v>
      </c>
      <c s="23" t="s">
        <v>333</v>
      </c>
      <c s="23" t="s">
        <v>334</v>
      </c>
      <c s="19" t="s">
        <v>51</v>
      </c>
      <c s="24" t="s">
        <v>335</v>
      </c>
      <c s="25" t="s">
        <v>119</v>
      </c>
      <c s="26">
        <v>5.014</v>
      </c>
      <c s="27">
        <v>0</v>
      </c>
      <c s="27">
        <f>ROUND(ROUND(H239,2)*ROUND(G239,3),2)</f>
      </c>
      <c r="O239">
        <f>(I239*21)/100</f>
      </c>
      <c t="s">
        <v>13</v>
      </c>
    </row>
    <row r="240" spans="1:5" ht="12.75">
      <c r="A240" s="28" t="s">
        <v>40</v>
      </c>
      <c r="E240" s="29" t="s">
        <v>51</v>
      </c>
    </row>
    <row r="241" spans="1:5" ht="12.75">
      <c r="A241" s="30" t="s">
        <v>42</v>
      </c>
      <c r="E241" s="31" t="s">
        <v>336</v>
      </c>
    </row>
    <row r="242" spans="1:5" ht="369.75">
      <c r="A242" t="s">
        <v>44</v>
      </c>
      <c r="E242" s="29" t="s">
        <v>233</v>
      </c>
    </row>
    <row r="243" spans="1:18" ht="12.75" customHeight="1">
      <c r="A243" s="5" t="s">
        <v>33</v>
      </c>
      <c s="5"/>
      <c s="34" t="s">
        <v>30</v>
      </c>
      <c s="5"/>
      <c s="21" t="s">
        <v>337</v>
      </c>
      <c s="5"/>
      <c s="5"/>
      <c s="5"/>
      <c s="35">
        <f>0+Q243</f>
      </c>
      <c r="O243">
        <f>0+R243</f>
      </c>
      <c r="Q243">
        <f>0+I244+I248+I252+I256+I260+I264+I268+I272+I276+I280+I284+I288+I292+I296+I300</f>
      </c>
      <c>
        <f>0+O244+O248+O252+O256+O260+O264+O268+O272+O276+O280+O284+O288+O292+O296+O300</f>
      </c>
    </row>
    <row r="244" spans="1:16" ht="12.75">
      <c r="A244" s="19" t="s">
        <v>35</v>
      </c>
      <c s="23" t="s">
        <v>338</v>
      </c>
      <c s="23" t="s">
        <v>339</v>
      </c>
      <c s="19" t="s">
        <v>51</v>
      </c>
      <c s="24" t="s">
        <v>340</v>
      </c>
      <c s="25" t="s">
        <v>136</v>
      </c>
      <c s="26">
        <v>57.5</v>
      </c>
      <c s="27">
        <v>0</v>
      </c>
      <c s="27">
        <f>ROUND(ROUND(H244,2)*ROUND(G244,3),2)</f>
      </c>
      <c r="O244">
        <f>(I244*21)/100</f>
      </c>
      <c t="s">
        <v>13</v>
      </c>
    </row>
    <row r="245" spans="1:5" ht="38.25">
      <c r="A245" s="28" t="s">
        <v>40</v>
      </c>
      <c r="E245" s="29" t="s">
        <v>341</v>
      </c>
    </row>
    <row r="246" spans="1:5" ht="38.25">
      <c r="A246" s="30" t="s">
        <v>42</v>
      </c>
      <c r="E246" s="31" t="s">
        <v>342</v>
      </c>
    </row>
    <row r="247" spans="1:5" ht="63.75">
      <c r="A247" t="s">
        <v>44</v>
      </c>
      <c r="E247" s="29" t="s">
        <v>343</v>
      </c>
    </row>
    <row r="248" spans="1:16" ht="12.75">
      <c r="A248" s="19" t="s">
        <v>35</v>
      </c>
      <c s="23" t="s">
        <v>344</v>
      </c>
      <c s="23" t="s">
        <v>345</v>
      </c>
      <c s="19" t="s">
        <v>51</v>
      </c>
      <c s="24" t="s">
        <v>346</v>
      </c>
      <c s="25" t="s">
        <v>136</v>
      </c>
      <c s="26">
        <v>47</v>
      </c>
      <c s="27">
        <v>0</v>
      </c>
      <c s="27">
        <f>ROUND(ROUND(H248,2)*ROUND(G248,3),2)</f>
      </c>
      <c r="O248">
        <f>(I248*21)/100</f>
      </c>
      <c t="s">
        <v>13</v>
      </c>
    </row>
    <row r="249" spans="1:5" ht="12.75">
      <c r="A249" s="28" t="s">
        <v>40</v>
      </c>
      <c r="E249" s="29" t="s">
        <v>51</v>
      </c>
    </row>
    <row r="250" spans="1:5" ht="38.25">
      <c r="A250" s="30" t="s">
        <v>42</v>
      </c>
      <c r="E250" s="31" t="s">
        <v>347</v>
      </c>
    </row>
    <row r="251" spans="1:5" ht="38.25">
      <c r="A251" t="s">
        <v>44</v>
      </c>
      <c r="E251" s="29" t="s">
        <v>348</v>
      </c>
    </row>
    <row r="252" spans="1:16" ht="12.75">
      <c r="A252" s="19" t="s">
        <v>35</v>
      </c>
      <c s="23" t="s">
        <v>349</v>
      </c>
      <c s="23" t="s">
        <v>350</v>
      </c>
      <c s="19" t="s">
        <v>78</v>
      </c>
      <c s="24" t="s">
        <v>351</v>
      </c>
      <c s="25" t="s">
        <v>80</v>
      </c>
      <c s="26">
        <v>164</v>
      </c>
      <c s="27">
        <v>0</v>
      </c>
      <c s="27">
        <f>ROUND(ROUND(H252,2)*ROUND(G252,3),2)</f>
      </c>
      <c r="O252">
        <f>(I252*21)/100</f>
      </c>
      <c t="s">
        <v>13</v>
      </c>
    </row>
    <row r="253" spans="1:5" ht="12.75">
      <c r="A253" s="28" t="s">
        <v>40</v>
      </c>
      <c r="E253" s="29" t="s">
        <v>51</v>
      </c>
    </row>
    <row r="254" spans="1:5" ht="12.75">
      <c r="A254" s="30" t="s">
        <v>42</v>
      </c>
      <c r="E254" s="31" t="s">
        <v>352</v>
      </c>
    </row>
    <row r="255" spans="1:5" ht="51">
      <c r="A255" t="s">
        <v>44</v>
      </c>
      <c r="E255" s="29" t="s">
        <v>353</v>
      </c>
    </row>
    <row r="256" spans="1:16" ht="12.75">
      <c r="A256" s="19" t="s">
        <v>35</v>
      </c>
      <c s="23" t="s">
        <v>354</v>
      </c>
      <c s="23" t="s">
        <v>350</v>
      </c>
      <c s="19" t="s">
        <v>83</v>
      </c>
      <c s="24" t="s">
        <v>351</v>
      </c>
      <c s="25" t="s">
        <v>80</v>
      </c>
      <c s="26">
        <v>14</v>
      </c>
      <c s="27">
        <v>0</v>
      </c>
      <c s="27">
        <f>ROUND(ROUND(H256,2)*ROUND(G256,3),2)</f>
      </c>
      <c r="O256">
        <f>(I256*21)/100</f>
      </c>
      <c t="s">
        <v>13</v>
      </c>
    </row>
    <row r="257" spans="1:5" ht="12.75">
      <c r="A257" s="28" t="s">
        <v>40</v>
      </c>
      <c r="E257" s="29" t="s">
        <v>355</v>
      </c>
    </row>
    <row r="258" spans="1:5" ht="12.75">
      <c r="A258" s="30" t="s">
        <v>42</v>
      </c>
      <c r="E258" s="31" t="s">
        <v>356</v>
      </c>
    </row>
    <row r="259" spans="1:5" ht="51">
      <c r="A259" t="s">
        <v>44</v>
      </c>
      <c r="E259" s="29" t="s">
        <v>353</v>
      </c>
    </row>
    <row r="260" spans="1:16" ht="25.5">
      <c r="A260" s="19" t="s">
        <v>35</v>
      </c>
      <c s="23" t="s">
        <v>357</v>
      </c>
      <c s="23" t="s">
        <v>358</v>
      </c>
      <c s="19" t="s">
        <v>51</v>
      </c>
      <c s="24" t="s">
        <v>359</v>
      </c>
      <c s="25" t="s">
        <v>208</v>
      </c>
      <c s="26">
        <v>834.688</v>
      </c>
      <c s="27">
        <v>0</v>
      </c>
      <c s="27">
        <f>ROUND(ROUND(H260,2)*ROUND(G260,3),2)</f>
      </c>
      <c r="O260">
        <f>(I260*21)/100</f>
      </c>
      <c t="s">
        <v>13</v>
      </c>
    </row>
    <row r="261" spans="1:5" ht="12.75">
      <c r="A261" s="28" t="s">
        <v>40</v>
      </c>
      <c r="E261" s="29" t="s">
        <v>51</v>
      </c>
    </row>
    <row r="262" spans="1:5" ht="102">
      <c r="A262" s="30" t="s">
        <v>42</v>
      </c>
      <c r="E262" s="31" t="s">
        <v>360</v>
      </c>
    </row>
    <row r="263" spans="1:5" ht="38.25">
      <c r="A263" t="s">
        <v>44</v>
      </c>
      <c r="E263" s="29" t="s">
        <v>361</v>
      </c>
    </row>
    <row r="264" spans="1:16" ht="25.5">
      <c r="A264" s="19" t="s">
        <v>35</v>
      </c>
      <c s="23" t="s">
        <v>362</v>
      </c>
      <c s="23" t="s">
        <v>363</v>
      </c>
      <c s="19" t="s">
        <v>51</v>
      </c>
      <c s="24" t="s">
        <v>364</v>
      </c>
      <c s="25" t="s">
        <v>208</v>
      </c>
      <c s="26">
        <v>834.688</v>
      </c>
      <c s="27">
        <v>0</v>
      </c>
      <c s="27">
        <f>ROUND(ROUND(H264,2)*ROUND(G264,3),2)</f>
      </c>
      <c r="O264">
        <f>(I264*21)/100</f>
      </c>
      <c t="s">
        <v>13</v>
      </c>
    </row>
    <row r="265" spans="1:5" ht="12.75">
      <c r="A265" s="28" t="s">
        <v>40</v>
      </c>
      <c r="E265" s="29" t="s">
        <v>365</v>
      </c>
    </row>
    <row r="266" spans="1:5" ht="12.75">
      <c r="A266" s="30" t="s">
        <v>42</v>
      </c>
      <c r="E266" s="31" t="s">
        <v>366</v>
      </c>
    </row>
    <row r="267" spans="1:5" ht="38.25">
      <c r="A267" t="s">
        <v>44</v>
      </c>
      <c r="E267" s="29" t="s">
        <v>361</v>
      </c>
    </row>
    <row r="268" spans="1:16" ht="12.75">
      <c r="A268" s="19" t="s">
        <v>35</v>
      </c>
      <c s="23" t="s">
        <v>367</v>
      </c>
      <c s="23" t="s">
        <v>368</v>
      </c>
      <c s="19" t="s">
        <v>51</v>
      </c>
      <c s="24" t="s">
        <v>369</v>
      </c>
      <c s="25" t="s">
        <v>80</v>
      </c>
      <c s="26">
        <v>2</v>
      </c>
      <c s="27">
        <v>0</v>
      </c>
      <c s="27">
        <f>ROUND(ROUND(H268,2)*ROUND(G268,3),2)</f>
      </c>
      <c r="O268">
        <f>(I268*21)/100</f>
      </c>
      <c t="s">
        <v>13</v>
      </c>
    </row>
    <row r="269" spans="1:5" ht="25.5">
      <c r="A269" s="28" t="s">
        <v>40</v>
      </c>
      <c r="E269" s="29" t="s">
        <v>370</v>
      </c>
    </row>
    <row r="270" spans="1:5" ht="12.75">
      <c r="A270" s="30" t="s">
        <v>42</v>
      </c>
      <c r="E270" s="31" t="s">
        <v>371</v>
      </c>
    </row>
    <row r="271" spans="1:5" ht="409.5">
      <c r="A271" t="s">
        <v>44</v>
      </c>
      <c r="E271" s="29" t="s">
        <v>372</v>
      </c>
    </row>
    <row r="272" spans="1:16" ht="12.75">
      <c r="A272" s="19" t="s">
        <v>35</v>
      </c>
      <c s="23" t="s">
        <v>373</v>
      </c>
      <c s="23" t="s">
        <v>374</v>
      </c>
      <c s="19" t="s">
        <v>51</v>
      </c>
      <c s="24" t="s">
        <v>375</v>
      </c>
      <c s="25" t="s">
        <v>136</v>
      </c>
      <c s="26">
        <v>14</v>
      </c>
      <c s="27">
        <v>0</v>
      </c>
      <c s="27">
        <f>ROUND(ROUND(H272,2)*ROUND(G272,3),2)</f>
      </c>
      <c r="O272">
        <f>(I272*21)/100</f>
      </c>
      <c t="s">
        <v>13</v>
      </c>
    </row>
    <row r="273" spans="1:5" ht="12.75">
      <c r="A273" s="28" t="s">
        <v>40</v>
      </c>
      <c r="E273" s="29" t="s">
        <v>376</v>
      </c>
    </row>
    <row r="274" spans="1:5" ht="38.25">
      <c r="A274" s="30" t="s">
        <v>42</v>
      </c>
      <c r="E274" s="31" t="s">
        <v>377</v>
      </c>
    </row>
    <row r="275" spans="1:5" ht="63.75">
      <c r="A275" t="s">
        <v>44</v>
      </c>
      <c r="E275" s="29" t="s">
        <v>378</v>
      </c>
    </row>
    <row r="276" spans="1:16" ht="12.75">
      <c r="A276" s="19" t="s">
        <v>35</v>
      </c>
      <c s="23" t="s">
        <v>379</v>
      </c>
      <c s="23" t="s">
        <v>380</v>
      </c>
      <c s="19" t="s">
        <v>51</v>
      </c>
      <c s="24" t="s">
        <v>381</v>
      </c>
      <c s="25" t="s">
        <v>136</v>
      </c>
      <c s="26">
        <v>85</v>
      </c>
      <c s="27">
        <v>0</v>
      </c>
      <c s="27">
        <f>ROUND(ROUND(H276,2)*ROUND(G276,3),2)</f>
      </c>
      <c r="O276">
        <f>(I276*21)/100</f>
      </c>
      <c t="s">
        <v>13</v>
      </c>
    </row>
    <row r="277" spans="1:5" ht="12.75">
      <c r="A277" s="28" t="s">
        <v>40</v>
      </c>
      <c r="E277" s="29" t="s">
        <v>376</v>
      </c>
    </row>
    <row r="278" spans="1:5" ht="38.25">
      <c r="A278" s="30" t="s">
        <v>42</v>
      </c>
      <c r="E278" s="31" t="s">
        <v>382</v>
      </c>
    </row>
    <row r="279" spans="1:5" ht="63.75">
      <c r="A279" t="s">
        <v>44</v>
      </c>
      <c r="E279" s="29" t="s">
        <v>378</v>
      </c>
    </row>
    <row r="280" spans="1:16" ht="12.75">
      <c r="A280" s="19" t="s">
        <v>35</v>
      </c>
      <c s="23" t="s">
        <v>383</v>
      </c>
      <c s="23" t="s">
        <v>384</v>
      </c>
      <c s="19" t="s">
        <v>51</v>
      </c>
      <c s="24" t="s">
        <v>385</v>
      </c>
      <c s="25" t="s">
        <v>136</v>
      </c>
      <c s="26">
        <v>15</v>
      </c>
      <c s="27">
        <v>0</v>
      </c>
      <c s="27">
        <f>ROUND(ROUND(H280,2)*ROUND(G280,3),2)</f>
      </c>
      <c r="O280">
        <f>(I280*21)/100</f>
      </c>
      <c t="s">
        <v>13</v>
      </c>
    </row>
    <row r="281" spans="1:5" ht="12.75">
      <c r="A281" s="28" t="s">
        <v>40</v>
      </c>
      <c r="E281" s="29" t="s">
        <v>376</v>
      </c>
    </row>
    <row r="282" spans="1:5" ht="12.75">
      <c r="A282" s="30" t="s">
        <v>42</v>
      </c>
      <c r="E282" s="31" t="s">
        <v>386</v>
      </c>
    </row>
    <row r="283" spans="1:5" ht="63.75">
      <c r="A283" t="s">
        <v>44</v>
      </c>
      <c r="E283" s="29" t="s">
        <v>378</v>
      </c>
    </row>
    <row r="284" spans="1:16" ht="12.75">
      <c r="A284" s="19" t="s">
        <v>35</v>
      </c>
      <c s="23" t="s">
        <v>387</v>
      </c>
      <c s="23" t="s">
        <v>388</v>
      </c>
      <c s="19" t="s">
        <v>51</v>
      </c>
      <c s="24" t="s">
        <v>389</v>
      </c>
      <c s="25" t="s">
        <v>136</v>
      </c>
      <c s="26">
        <v>8.22</v>
      </c>
      <c s="27">
        <v>0</v>
      </c>
      <c s="27">
        <f>ROUND(ROUND(H284,2)*ROUND(G284,3),2)</f>
      </c>
      <c r="O284">
        <f>(I284*21)/100</f>
      </c>
      <c t="s">
        <v>13</v>
      </c>
    </row>
    <row r="285" spans="1:5" ht="12.75">
      <c r="A285" s="28" t="s">
        <v>40</v>
      </c>
      <c r="E285" s="29" t="s">
        <v>390</v>
      </c>
    </row>
    <row r="286" spans="1:5" ht="12.75">
      <c r="A286" s="30" t="s">
        <v>42</v>
      </c>
      <c r="E286" s="31" t="s">
        <v>391</v>
      </c>
    </row>
    <row r="287" spans="1:5" ht="63.75">
      <c r="A287" t="s">
        <v>44</v>
      </c>
      <c r="E287" s="29" t="s">
        <v>378</v>
      </c>
    </row>
    <row r="288" spans="1:16" ht="12.75">
      <c r="A288" s="19" t="s">
        <v>35</v>
      </c>
      <c s="23" t="s">
        <v>392</v>
      </c>
      <c s="23" t="s">
        <v>393</v>
      </c>
      <c s="19" t="s">
        <v>51</v>
      </c>
      <c s="24" t="s">
        <v>394</v>
      </c>
      <c s="25" t="s">
        <v>119</v>
      </c>
      <c s="26">
        <v>11.2</v>
      </c>
      <c s="27">
        <v>0</v>
      </c>
      <c s="27">
        <f>ROUND(ROUND(H288,2)*ROUND(G288,3),2)</f>
      </c>
      <c r="O288">
        <f>(I288*21)/100</f>
      </c>
      <c t="s">
        <v>13</v>
      </c>
    </row>
    <row r="289" spans="1:5" ht="12.75">
      <c r="A289" s="28" t="s">
        <v>40</v>
      </c>
      <c r="E289" s="29" t="s">
        <v>395</v>
      </c>
    </row>
    <row r="290" spans="1:5" ht="12.75">
      <c r="A290" s="30" t="s">
        <v>42</v>
      </c>
      <c r="E290" s="31" t="s">
        <v>396</v>
      </c>
    </row>
    <row r="291" spans="1:5" ht="102">
      <c r="A291" t="s">
        <v>44</v>
      </c>
      <c r="E291" s="29" t="s">
        <v>397</v>
      </c>
    </row>
    <row r="292" spans="1:16" ht="12.75">
      <c r="A292" s="19" t="s">
        <v>35</v>
      </c>
      <c s="23" t="s">
        <v>398</v>
      </c>
      <c s="23" t="s">
        <v>399</v>
      </c>
      <c s="19" t="s">
        <v>51</v>
      </c>
      <c s="24" t="s">
        <v>400</v>
      </c>
      <c s="25" t="s">
        <v>136</v>
      </c>
      <c s="26">
        <v>14</v>
      </c>
      <c s="27">
        <v>0</v>
      </c>
      <c s="27">
        <f>ROUND(ROUND(H292,2)*ROUND(G292,3),2)</f>
      </c>
      <c r="O292">
        <f>(I292*21)/100</f>
      </c>
      <c t="s">
        <v>13</v>
      </c>
    </row>
    <row r="293" spans="1:5" ht="12.75">
      <c r="A293" s="28" t="s">
        <v>40</v>
      </c>
      <c r="E293" s="29" t="s">
        <v>401</v>
      </c>
    </row>
    <row r="294" spans="1:5" ht="12.75">
      <c r="A294" s="30" t="s">
        <v>42</v>
      </c>
      <c r="E294" s="31" t="s">
        <v>402</v>
      </c>
    </row>
    <row r="295" spans="1:5" ht="114.75">
      <c r="A295" t="s">
        <v>44</v>
      </c>
      <c r="E295" s="29" t="s">
        <v>403</v>
      </c>
    </row>
    <row r="296" spans="1:16" ht="12.75">
      <c r="A296" s="19" t="s">
        <v>35</v>
      </c>
      <c s="23" t="s">
        <v>404</v>
      </c>
      <c s="23" t="s">
        <v>405</v>
      </c>
      <c s="19" t="s">
        <v>51</v>
      </c>
      <c s="24" t="s">
        <v>406</v>
      </c>
      <c s="25" t="s">
        <v>136</v>
      </c>
      <c s="26">
        <v>85</v>
      </c>
      <c s="27">
        <v>0</v>
      </c>
      <c s="27">
        <f>ROUND(ROUND(H296,2)*ROUND(G296,3),2)</f>
      </c>
      <c r="O296">
        <f>(I296*21)/100</f>
      </c>
      <c t="s">
        <v>13</v>
      </c>
    </row>
    <row r="297" spans="1:5" ht="12.75">
      <c r="A297" s="28" t="s">
        <v>40</v>
      </c>
      <c r="E297" s="29" t="s">
        <v>401</v>
      </c>
    </row>
    <row r="298" spans="1:5" ht="12.75">
      <c r="A298" s="30" t="s">
        <v>42</v>
      </c>
      <c r="E298" s="31" t="s">
        <v>407</v>
      </c>
    </row>
    <row r="299" spans="1:5" ht="114.75">
      <c r="A299" t="s">
        <v>44</v>
      </c>
      <c r="E299" s="29" t="s">
        <v>403</v>
      </c>
    </row>
    <row r="300" spans="1:16" ht="12.75">
      <c r="A300" s="19" t="s">
        <v>35</v>
      </c>
      <c s="23" t="s">
        <v>408</v>
      </c>
      <c s="23" t="s">
        <v>409</v>
      </c>
      <c s="19" t="s">
        <v>51</v>
      </c>
      <c s="24" t="s">
        <v>410</v>
      </c>
      <c s="25" t="s">
        <v>136</v>
      </c>
      <c s="26">
        <v>15</v>
      </c>
      <c s="27">
        <v>0</v>
      </c>
      <c s="27">
        <f>ROUND(ROUND(H300,2)*ROUND(G300,3),2)</f>
      </c>
      <c r="O300">
        <f>(I300*21)/100</f>
      </c>
      <c t="s">
        <v>13</v>
      </c>
    </row>
    <row r="301" spans="1:5" ht="12.75">
      <c r="A301" s="28" t="s">
        <v>40</v>
      </c>
      <c r="E301" s="29" t="s">
        <v>401</v>
      </c>
    </row>
    <row r="302" spans="1:5" ht="12.75">
      <c r="A302" s="30" t="s">
        <v>42</v>
      </c>
      <c r="E302" s="31" t="s">
        <v>411</v>
      </c>
    </row>
    <row r="303" spans="1:5" ht="114.75">
      <c r="A303" t="s">
        <v>44</v>
      </c>
      <c r="E303" s="29" t="s">
        <v>403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